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2\Desktop\2019\Orçamentos\Orçamentos\"/>
    </mc:Choice>
  </mc:AlternateContent>
  <workbookProtection workbookAlgorithmName="SHA-512" workbookHashValue="0Ebb3+1XvZNqJtVCDiZiEWWvud1tJEoFp2Ilh7ymGGGtNXoABfz3RDwfiRylKwIcOKFrG+ac/c0iInrmRuoa1g==" workbookSaltValue="ugrAnElClgdE6m5Yzgo+jg==" workbookSpinCount="100000" lockStructure="1"/>
  <bookViews>
    <workbookView xWindow="0" yWindow="0" windowWidth="25140" windowHeight="11790" activeTab="2"/>
  </bookViews>
  <sheets>
    <sheet name="ROSTO" sheetId="1" r:id="rId1"/>
    <sheet name="RECEITA" sheetId="2" r:id="rId2"/>
    <sheet name="DESPESA" sheetId="3" r:id="rId3"/>
    <sheet name="JUST_REC" sheetId="4" r:id="rId4"/>
    <sheet name="JUST_DESP" sheetId="5" r:id="rId5"/>
  </sheets>
  <definedNames>
    <definedName name="_xlnm._FilterDatabase" localSheetId="2" hidden="1">DESPESA!$A$1:$K$4</definedName>
    <definedName name="_xlnm.Print_Area" localSheetId="2">DESPESA!$A$1:$K$321</definedName>
    <definedName name="_xlnm.Print_Area" localSheetId="4">JUST_DESP!$A$1:$F$179</definedName>
    <definedName name="_xlnm.Print_Area" localSheetId="3">JUST_REC!$A$1:$F$60</definedName>
    <definedName name="_xlnm.Print_Area" localSheetId="1">RECEITA!$A$1:$K$97</definedName>
    <definedName name="_xlnm.Print_Area" localSheetId="0">ROSTO!$A$1:$P$66</definedName>
  </definedNames>
  <calcPr calcId="162913"/>
</workbook>
</file>

<file path=xl/calcChain.xml><?xml version="1.0" encoding="utf-8"?>
<calcChain xmlns="http://schemas.openxmlformats.org/spreadsheetml/2006/main">
  <c r="J165" i="3" l="1"/>
  <c r="I167" i="3"/>
  <c r="J48" i="2" l="1"/>
  <c r="I48" i="2"/>
  <c r="H48" i="2"/>
  <c r="K39" i="2"/>
  <c r="K38" i="2"/>
  <c r="K37" i="2"/>
  <c r="K36" i="2"/>
  <c r="L37" i="1" l="1"/>
  <c r="L36" i="1"/>
  <c r="K94" i="2"/>
  <c r="O36" i="1" s="1"/>
  <c r="K93" i="2"/>
  <c r="K88" i="2"/>
  <c r="L50" i="1" l="1"/>
  <c r="L48" i="1"/>
  <c r="L47" i="1"/>
  <c r="L51" i="1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86" i="3"/>
  <c r="K285" i="3"/>
  <c r="K284" i="3"/>
  <c r="K283" i="3"/>
  <c r="K282" i="3"/>
  <c r="K281" i="3"/>
  <c r="K279" i="3"/>
  <c r="K278" i="3"/>
  <c r="K275" i="3"/>
  <c r="K274" i="3"/>
  <c r="K271" i="3"/>
  <c r="K270" i="3"/>
  <c r="K269" i="3"/>
  <c r="K268" i="3"/>
  <c r="K266" i="3"/>
  <c r="K265" i="3"/>
  <c r="K264" i="3"/>
  <c r="K263" i="3"/>
  <c r="K260" i="3"/>
  <c r="K259" i="3"/>
  <c r="K257" i="3"/>
  <c r="K256" i="3"/>
  <c r="K254" i="3"/>
  <c r="K253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4" i="3"/>
  <c r="K213" i="3"/>
  <c r="K212" i="3"/>
  <c r="K211" i="3"/>
  <c r="K210" i="3"/>
  <c r="K209" i="3"/>
  <c r="K207" i="3"/>
  <c r="K206" i="3"/>
  <c r="K205" i="3"/>
  <c r="K204" i="3"/>
  <c r="K203" i="3"/>
  <c r="K202" i="3"/>
  <c r="K200" i="3"/>
  <c r="K199" i="3"/>
  <c r="K198" i="3"/>
  <c r="K197" i="3"/>
  <c r="K187" i="3"/>
  <c r="K186" i="3"/>
  <c r="K185" i="3"/>
  <c r="K184" i="3"/>
  <c r="K183" i="3"/>
  <c r="K182" i="3"/>
  <c r="K181" i="3"/>
  <c r="K180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5" i="3"/>
  <c r="K164" i="3"/>
  <c r="K163" i="3"/>
  <c r="K162" i="3"/>
  <c r="K161" i="3"/>
  <c r="K160" i="3"/>
  <c r="K159" i="3"/>
  <c r="K158" i="3"/>
  <c r="K157" i="3"/>
  <c r="K156" i="3"/>
  <c r="K146" i="3"/>
  <c r="K145" i="3"/>
  <c r="K144" i="3"/>
  <c r="K143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4" i="3"/>
  <c r="K113" i="3"/>
  <c r="K112" i="3"/>
  <c r="K111" i="3"/>
  <c r="K110" i="3"/>
  <c r="K109" i="3"/>
  <c r="K108" i="3"/>
  <c r="K107" i="3"/>
  <c r="K96" i="3"/>
  <c r="K95" i="3"/>
  <c r="K94" i="3"/>
  <c r="K93" i="3"/>
  <c r="K92" i="3"/>
  <c r="K91" i="3"/>
  <c r="K90" i="3"/>
  <c r="K89" i="3"/>
  <c r="K86" i="3"/>
  <c r="K85" i="3"/>
  <c r="K83" i="3"/>
  <c r="K82" i="3"/>
  <c r="K81" i="3"/>
  <c r="K80" i="3"/>
  <c r="K79" i="3"/>
  <c r="K78" i="3"/>
  <c r="K77" i="3"/>
  <c r="K76" i="3"/>
  <c r="K74" i="3"/>
  <c r="K73" i="3"/>
  <c r="K72" i="3"/>
  <c r="K71" i="3"/>
  <c r="K70" i="3"/>
  <c r="K69" i="3"/>
  <c r="K66" i="3"/>
  <c r="K65" i="3"/>
  <c r="K64" i="3"/>
  <c r="K63" i="3"/>
  <c r="K62" i="3"/>
  <c r="K61" i="3"/>
  <c r="K59" i="3"/>
  <c r="K58" i="3"/>
  <c r="K57" i="3"/>
  <c r="K56" i="3"/>
  <c r="K46" i="3"/>
  <c r="K45" i="3"/>
  <c r="K44" i="3"/>
  <c r="K43" i="3"/>
  <c r="K42" i="3"/>
  <c r="K41" i="3"/>
  <c r="K40" i="3"/>
  <c r="K39" i="3"/>
  <c r="K37" i="3"/>
  <c r="K36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J47" i="3"/>
  <c r="J55" i="3" s="1"/>
  <c r="J97" i="3" s="1"/>
  <c r="J105" i="3" s="1"/>
  <c r="J147" i="3" s="1"/>
  <c r="J155" i="3" s="1"/>
  <c r="J188" i="3" s="1"/>
  <c r="J196" i="3" s="1"/>
  <c r="J242" i="3" s="1"/>
  <c r="J250" i="3" s="1"/>
  <c r="J287" i="3" s="1"/>
  <c r="J295" i="3" s="1"/>
  <c r="J320" i="3" s="1"/>
  <c r="I47" i="3"/>
  <c r="I55" i="3" s="1"/>
  <c r="I97" i="3" s="1"/>
  <c r="I105" i="3" s="1"/>
  <c r="I147" i="3" s="1"/>
  <c r="I155" i="3" s="1"/>
  <c r="I188" i="3" s="1"/>
  <c r="I196" i="3" s="1"/>
  <c r="I242" i="3" s="1"/>
  <c r="I250" i="3" s="1"/>
  <c r="I287" i="3" s="1"/>
  <c r="I295" i="3" s="1"/>
  <c r="I320" i="3" s="1"/>
  <c r="H47" i="3"/>
  <c r="H55" i="3" s="1"/>
  <c r="H97" i="3" s="1"/>
  <c r="H105" i="3" s="1"/>
  <c r="H147" i="3" s="1"/>
  <c r="H155" i="3" s="1"/>
  <c r="H188" i="3" s="1"/>
  <c r="H196" i="3" s="1"/>
  <c r="H242" i="3" s="1"/>
  <c r="H250" i="3" s="1"/>
  <c r="H287" i="3" s="1"/>
  <c r="H295" i="3" s="1"/>
  <c r="H320" i="3" s="1"/>
  <c r="H4" i="2"/>
  <c r="H4" i="3" s="1"/>
  <c r="H53" i="3" s="1"/>
  <c r="H103" i="3" s="1"/>
  <c r="H3" i="2"/>
  <c r="H3" i="3" s="1"/>
  <c r="H52" i="3" s="1"/>
  <c r="H102" i="3" s="1"/>
  <c r="O50" i="1" l="1"/>
  <c r="H293" i="3"/>
  <c r="H194" i="3"/>
  <c r="H193" i="3"/>
  <c r="H292" i="3"/>
  <c r="H247" i="3"/>
  <c r="H152" i="3"/>
  <c r="H153" i="3"/>
  <c r="H248" i="3"/>
  <c r="O51" i="1"/>
  <c r="O48" i="1"/>
  <c r="O47" i="1"/>
  <c r="K47" i="3"/>
  <c r="K55" i="3" s="1"/>
  <c r="K97" i="3" s="1"/>
  <c r="K105" i="3" s="1"/>
  <c r="K147" i="3" s="1"/>
  <c r="K155" i="3" s="1"/>
  <c r="K188" i="3" s="1"/>
  <c r="K196" i="3" s="1"/>
  <c r="K242" i="3" s="1"/>
  <c r="K250" i="3" s="1"/>
  <c r="K287" i="3" s="1"/>
  <c r="K295" i="3" s="1"/>
  <c r="K320" i="3" s="1"/>
  <c r="H56" i="2"/>
  <c r="H96" i="2" s="1"/>
  <c r="H54" i="2"/>
  <c r="H53" i="2"/>
  <c r="L40" i="1"/>
  <c r="L39" i="1"/>
  <c r="L34" i="1"/>
  <c r="L33" i="1"/>
  <c r="K47" i="2"/>
  <c r="K45" i="2"/>
  <c r="K43" i="2"/>
  <c r="K41" i="2"/>
  <c r="K35" i="2"/>
  <c r="K32" i="2"/>
  <c r="K31" i="2"/>
  <c r="K30" i="2"/>
  <c r="K28" i="2"/>
  <c r="K25" i="2"/>
  <c r="K24" i="2"/>
  <c r="K22" i="2"/>
  <c r="K21" i="2"/>
  <c r="K18" i="2"/>
  <c r="K16" i="2"/>
  <c r="K13" i="2"/>
  <c r="K12" i="2"/>
  <c r="K10" i="2"/>
  <c r="K9" i="2"/>
  <c r="J56" i="2"/>
  <c r="J96" i="2" s="1"/>
  <c r="K89" i="2"/>
  <c r="O40" i="1"/>
  <c r="K84" i="2"/>
  <c r="K82" i="2"/>
  <c r="O37" i="1" s="1"/>
  <c r="K76" i="2"/>
  <c r="K73" i="2"/>
  <c r="K72" i="2"/>
  <c r="K70" i="2"/>
  <c r="K69" i="2"/>
  <c r="K68" i="2"/>
  <c r="K66" i="2"/>
  <c r="K65" i="2"/>
  <c r="K63" i="2"/>
  <c r="K62" i="2"/>
  <c r="K60" i="2"/>
  <c r="K59" i="2"/>
  <c r="K49" i="2"/>
  <c r="L30" i="1"/>
  <c r="K30" i="1"/>
  <c r="N30" i="1"/>
  <c r="K48" i="2" l="1"/>
  <c r="O39" i="1"/>
  <c r="Q36" i="1"/>
  <c r="Q37" i="1"/>
  <c r="C1" i="5" l="1"/>
  <c r="C62" i="5" s="1"/>
  <c r="C122" i="5" s="1"/>
  <c r="C1" i="4"/>
  <c r="L32" i="1" l="1"/>
  <c r="L46" i="1" l="1"/>
  <c r="L38" i="1" l="1"/>
  <c r="M38" i="1" s="1"/>
  <c r="L35" i="1"/>
  <c r="M35" i="1" s="1"/>
  <c r="L49" i="1"/>
  <c r="M49" i="1" s="1"/>
  <c r="M53" i="1" s="1"/>
  <c r="O38" i="1"/>
  <c r="P38" i="1" s="1"/>
  <c r="M42" i="1" l="1"/>
  <c r="O49" i="1"/>
  <c r="O35" i="1"/>
  <c r="O46" i="1"/>
  <c r="Q35" i="1" l="1"/>
  <c r="P49" i="1"/>
  <c r="P53" i="1" s="1"/>
  <c r="K56" i="2" l="1"/>
  <c r="K96" i="2" s="1"/>
  <c r="I56" i="2"/>
  <c r="I96" i="2" s="1"/>
  <c r="O33" i="1" l="1"/>
  <c r="Q48" i="1" s="1"/>
  <c r="O34" i="1"/>
  <c r="Q49" i="1" s="1"/>
  <c r="O32" i="1" l="1"/>
  <c r="P35" i="1" s="1"/>
  <c r="P42" i="1" s="1"/>
  <c r="F23" i="1" s="1"/>
  <c r="Q47" i="1" l="1"/>
</calcChain>
</file>

<file path=xl/sharedStrings.xml><?xml version="1.0" encoding="utf-8"?>
<sst xmlns="http://schemas.openxmlformats.org/spreadsheetml/2006/main" count="795" uniqueCount="312">
  <si>
    <t>Legislação básica do organismo ou serviço</t>
  </si>
  <si>
    <t>REGIÃO AUTÓNOMA DOS AÇORES</t>
  </si>
  <si>
    <t>(a)</t>
  </si>
  <si>
    <t>(b)</t>
  </si>
  <si>
    <t>(c)</t>
  </si>
  <si>
    <t>º ORÇAMENTO</t>
  </si>
  <si>
    <t>(d)</t>
  </si>
  <si>
    <t>OBSERVAÇÕES</t>
  </si>
  <si>
    <t>Receita</t>
  </si>
  <si>
    <t>(f)</t>
  </si>
  <si>
    <t>Corrente</t>
  </si>
  <si>
    <t xml:space="preserve">  </t>
  </si>
  <si>
    <t>De capital</t>
  </si>
  <si>
    <t>Reposições não abatidas nos pagamentos</t>
  </si>
  <si>
    <t>Contas de ordem</t>
  </si>
  <si>
    <t>Total da receita</t>
  </si>
  <si>
    <t>Despesa</t>
  </si>
  <si>
    <t>Total da despesa</t>
  </si>
  <si>
    <r>
      <t xml:space="preserve">Regime jurídico </t>
    </r>
    <r>
      <rPr>
        <i/>
        <sz val="10"/>
        <rFont val="Times New Roman"/>
        <family val="1"/>
      </rPr>
      <t>(g)</t>
    </r>
  </si>
  <si>
    <t>AUTONOMIA ADMINISTRATIVA E FINANCEIRA</t>
  </si>
  <si>
    <r>
      <t>(a)</t>
    </r>
    <r>
      <rPr>
        <sz val="6"/>
        <rFont val="Times New Roman"/>
        <family val="1"/>
      </rPr>
      <t xml:space="preserve"> Presidência do Governo Regional, Secretaria Regional.</t>
    </r>
  </si>
  <si>
    <r>
      <t>(b)</t>
    </r>
    <r>
      <rPr>
        <sz val="6"/>
        <rFont val="Times New Roman"/>
        <family val="1"/>
      </rPr>
      <t xml:space="preserve"> Organismo ou serviço.</t>
    </r>
  </si>
  <si>
    <r>
      <t>(c)</t>
    </r>
    <r>
      <rPr>
        <sz val="6"/>
        <rFont val="Times New Roman"/>
        <family val="1"/>
      </rPr>
      <t xml:space="preserve"> A utilizar quando se trate de orçamento suplementar.</t>
    </r>
  </si>
  <si>
    <r>
      <t>(d)</t>
    </r>
    <r>
      <rPr>
        <sz val="6"/>
        <rFont val="Times New Roman"/>
        <family val="1"/>
      </rPr>
      <t xml:space="preserve"> Ordinário ou suplementar.</t>
    </r>
  </si>
  <si>
    <r>
      <t>(e)</t>
    </r>
    <r>
      <rPr>
        <sz val="6"/>
        <rFont val="Times New Roman"/>
        <family val="1"/>
      </rPr>
      <t xml:space="preserve"> Ordinário ou suplementar anterior.</t>
    </r>
  </si>
  <si>
    <r>
      <t>(f)</t>
    </r>
    <r>
      <rPr>
        <sz val="6"/>
        <rFont val="Times New Roman"/>
        <family val="1"/>
      </rPr>
      <t xml:space="preserve"> Indicar os totais rectificados de todo o orçamento.</t>
    </r>
  </si>
  <si>
    <r>
      <t>(g)</t>
    </r>
    <r>
      <rPr>
        <sz val="6"/>
        <rFont val="Times New Roman"/>
        <family val="1"/>
      </rPr>
      <t xml:space="preserve"> Indicar «autonomia administrativa» ou «autonomia administrativa financeira».</t>
    </r>
  </si>
  <si>
    <t>DROC - MOD. OR / 27</t>
  </si>
  <si>
    <r>
      <t>Folha n.º ___</t>
    </r>
    <r>
      <rPr>
        <u/>
        <sz val="10"/>
        <rFont val="Times New Roman"/>
        <family val="1"/>
      </rPr>
      <t>1</t>
    </r>
    <r>
      <rPr>
        <sz val="10"/>
        <rFont val="Times New Roman"/>
        <family val="1"/>
      </rPr>
      <t xml:space="preserve">_____ </t>
    </r>
  </si>
  <si>
    <t>Número da</t>
  </si>
  <si>
    <t>Designação da receita</t>
  </si>
  <si>
    <t>referência da</t>
  </si>
  <si>
    <t>justificação</t>
  </si>
  <si>
    <t>RECEITAS CORRENTES</t>
  </si>
  <si>
    <t>Orçamento da Região Autónoma dos Açores</t>
  </si>
  <si>
    <t>RECEITAS DE CAPITAL</t>
  </si>
  <si>
    <t xml:space="preserve">Folha n.º ___2_____ </t>
  </si>
  <si>
    <t>Designação da despesa</t>
  </si>
  <si>
    <t>DESPESAS CORRENTES</t>
  </si>
  <si>
    <t>DESPESAS COM O PESSOAL</t>
  </si>
  <si>
    <t>Combustíveis e Lubrificantes</t>
  </si>
  <si>
    <t>Comunicações</t>
  </si>
  <si>
    <t xml:space="preserve">                                                              A TRANSPORTAR:</t>
  </si>
  <si>
    <t xml:space="preserve">Folha n.º ___3_____ </t>
  </si>
  <si>
    <t xml:space="preserve">                                                              TRANSPORTE:</t>
  </si>
  <si>
    <t>TRANSFERÊNCIAS CORRENTES</t>
  </si>
  <si>
    <t>DESPESAS DE CAPITAL</t>
  </si>
  <si>
    <t>AQUISIÇÃO DE BENS DE CAPITAL</t>
  </si>
  <si>
    <t>Projecto n.º</t>
  </si>
  <si>
    <t>Número</t>
  </si>
  <si>
    <t>Informação complementar da Delegação</t>
  </si>
  <si>
    <t>da</t>
  </si>
  <si>
    <t>Justificação apresentada pelo serviço</t>
  </si>
  <si>
    <t>de Contabilidade</t>
  </si>
  <si>
    <t>referência</t>
  </si>
  <si>
    <t>JUSTIFICAÇÃO</t>
  </si>
  <si>
    <t>RECEITA</t>
  </si>
  <si>
    <r>
      <t>(a)</t>
    </r>
    <r>
      <rPr>
        <sz val="8"/>
        <rFont val="Times New Roman"/>
        <family val="1"/>
      </rPr>
      <t xml:space="preserve"> Estabelecimento ou serviço.</t>
    </r>
  </si>
  <si>
    <r>
      <t>(b)</t>
    </r>
    <r>
      <rPr>
        <sz val="8"/>
        <rFont val="Times New Roman"/>
        <family val="1"/>
      </rPr>
      <t xml:space="preserve"> A utilizar pela Delegação de Contabilidade.</t>
    </r>
  </si>
  <si>
    <t>NOTA. - Todas as folhas devem ser rubricadas pelo funcionário que assinar o projecto de orçamento.</t>
  </si>
  <si>
    <t>C. P. - Mod. D 1.2</t>
  </si>
  <si>
    <t>(A4 - 210 mm X 297 mm)</t>
  </si>
  <si>
    <t xml:space="preserve">Projecto n.º </t>
  </si>
  <si>
    <t>00</t>
  </si>
  <si>
    <t>Importância (em Euros)</t>
  </si>
  <si>
    <t>/...</t>
  </si>
  <si>
    <t>Formação</t>
  </si>
  <si>
    <t>AQUISIÇÃO DE BENS E SERVIÇOS</t>
  </si>
  <si>
    <t>Aquisição de bens</t>
  </si>
  <si>
    <t>Matérias-primas e subsidiárias</t>
  </si>
  <si>
    <t>Limpeza e higiene</t>
  </si>
  <si>
    <t>Alimentação-Refeições confeccionadas</t>
  </si>
  <si>
    <t>Alimentação-Géneros para confeccionar</t>
  </si>
  <si>
    <t>Vestuário e Artigos Pessoais</t>
  </si>
  <si>
    <t>Material de Escritório</t>
  </si>
  <si>
    <t>Produtos quimicos e farmacêuticos</t>
  </si>
  <si>
    <t>Outro material-peças</t>
  </si>
  <si>
    <t>Mercadorias para a venda</t>
  </si>
  <si>
    <t>Ferramentas e Utensilios</t>
  </si>
  <si>
    <t>Livros e documentação técnica</t>
  </si>
  <si>
    <t>Artigos honorificos e de decoração</t>
  </si>
  <si>
    <t>Material de educação cultura e recreio</t>
  </si>
  <si>
    <t>Outros bens</t>
  </si>
  <si>
    <t>Aquisição de serviços</t>
  </si>
  <si>
    <t>Encargos das instalações</t>
  </si>
  <si>
    <t>Conservação de bens</t>
  </si>
  <si>
    <t>Transportes</t>
  </si>
  <si>
    <t>Seguros</t>
  </si>
  <si>
    <t>Deslocações e estadas</t>
  </si>
  <si>
    <t>Vigilância e segurança</t>
  </si>
  <si>
    <t>Assistência técnica</t>
  </si>
  <si>
    <t>Outros trabalhos especializados</t>
  </si>
  <si>
    <t>Outros serviços</t>
  </si>
  <si>
    <t>Diversas</t>
  </si>
  <si>
    <t>Outras</t>
  </si>
  <si>
    <t>OUTRAS DESPESAS CORRENTES</t>
  </si>
  <si>
    <t>Investimentos</t>
  </si>
  <si>
    <t>Equipamento de informática</t>
  </si>
  <si>
    <t>Software informático</t>
  </si>
  <si>
    <t>Equipamento administrativo</t>
  </si>
  <si>
    <t>Equipamento básico</t>
  </si>
  <si>
    <t>Ferramentas e utensilios</t>
  </si>
  <si>
    <t>Familias</t>
  </si>
  <si>
    <t>Subsistema de protecção social de cidadania - Acção social</t>
  </si>
  <si>
    <t>Agrupamento</t>
  </si>
  <si>
    <t>Sub 
agrupamento</t>
  </si>
  <si>
    <t>Rubrica</t>
  </si>
  <si>
    <t>Capitulo</t>
  </si>
  <si>
    <t>Grupo</t>
  </si>
  <si>
    <t>Artigo</t>
  </si>
  <si>
    <t>TAXAS, MULTAS E OUTRAS PENALIDADES</t>
  </si>
  <si>
    <t>Taxas</t>
  </si>
  <si>
    <t>Propinas</t>
  </si>
  <si>
    <t>Taxas diversas</t>
  </si>
  <si>
    <t>Multas e outras penalidades</t>
  </si>
  <si>
    <t>Multas e penalidades diversas</t>
  </si>
  <si>
    <t>Classificação económica</t>
  </si>
  <si>
    <t>A)</t>
  </si>
  <si>
    <t>Refeitórios escolares</t>
  </si>
  <si>
    <t>B)</t>
  </si>
  <si>
    <t>Bufetes escolares</t>
  </si>
  <si>
    <t>C)</t>
  </si>
  <si>
    <t>Outros</t>
  </si>
  <si>
    <t>Papelarias escolares</t>
  </si>
  <si>
    <t>Transportes escolares</t>
  </si>
  <si>
    <t>Seguro Escolar</t>
  </si>
  <si>
    <t>Auxilios económicos directos</t>
  </si>
  <si>
    <t>PROFIJ</t>
  </si>
  <si>
    <t>Região Autónoma dos Açores</t>
  </si>
  <si>
    <t>VENDA DE BENS E SERVIÇOS CORRENTES</t>
  </si>
  <si>
    <t>Venda de bens</t>
  </si>
  <si>
    <t>Publicações e impressos</t>
  </si>
  <si>
    <t>Produtos alimentares e bebidas</t>
  </si>
  <si>
    <t>Mercadorias</t>
  </si>
  <si>
    <t>Serviços</t>
  </si>
  <si>
    <t>Aluguer de espaços e equipamentos</t>
  </si>
  <si>
    <t>Administração regional</t>
  </si>
  <si>
    <t>TRANSFERÊNCIAS DE CAPITAL</t>
  </si>
  <si>
    <t>Locação de material de informática</t>
  </si>
  <si>
    <t>Estudos, pareceres, projectos e consultadoria</t>
  </si>
  <si>
    <t>Seminários, exposições e similares</t>
  </si>
  <si>
    <t>Construções diversas</t>
  </si>
  <si>
    <t>Alínea</t>
  </si>
  <si>
    <t>Subartigo</t>
  </si>
  <si>
    <t>Produtos acabados e intermédios</t>
  </si>
  <si>
    <t>D)</t>
  </si>
  <si>
    <t>Suplemento alimentar</t>
  </si>
  <si>
    <t>03</t>
  </si>
  <si>
    <t>Administração central</t>
  </si>
  <si>
    <t>OUTRAS RECEITAS CORRENTES</t>
  </si>
  <si>
    <t>OUTRAS</t>
  </si>
  <si>
    <t>Produtos vendidos nas farmácias</t>
  </si>
  <si>
    <t>Material de transporte-peças</t>
  </si>
  <si>
    <t>Material de consumo hoteleiro</t>
  </si>
  <si>
    <t>Prémios, condecorações e ofertas</t>
  </si>
  <si>
    <t>Locação de outros bens</t>
  </si>
  <si>
    <t>Bolsas de estudo</t>
  </si>
  <si>
    <t>Outros investimentos</t>
  </si>
  <si>
    <t>Subsidio de alojamento</t>
  </si>
  <si>
    <t>R E S U M O  (em euros)</t>
  </si>
  <si>
    <t>RENDIMENTOS DE PROPRIEDADE</t>
  </si>
  <si>
    <t>Rendas</t>
  </si>
  <si>
    <t>Terrenos</t>
  </si>
  <si>
    <t>Material de consumo clinico</t>
  </si>
  <si>
    <t>Representação dos serviços</t>
  </si>
  <si>
    <t>Publicidade</t>
  </si>
  <si>
    <t>Serviços de saúde</t>
  </si>
  <si>
    <t>Artigos e objectos de valor</t>
  </si>
  <si>
    <t>Material de transporte</t>
  </si>
  <si>
    <t>Resto do mundo</t>
  </si>
  <si>
    <t>União Europeia - Instituições</t>
  </si>
  <si>
    <t>Instituições sem fins lucrativos</t>
  </si>
  <si>
    <t>Horas extraordinárias</t>
  </si>
  <si>
    <t>Ajudas de custo</t>
  </si>
  <si>
    <t>Outros Abonos em Numerário ou Espécie</t>
  </si>
  <si>
    <t>Remunerações certas e permanentes</t>
  </si>
  <si>
    <t>Subsídio de refeição</t>
  </si>
  <si>
    <t>Abonos variáveis ou eventuais:</t>
  </si>
  <si>
    <t>Administração local</t>
  </si>
  <si>
    <t>Serviços e fundos autónomos - Partic. Com. em projectos co-financiados</t>
  </si>
  <si>
    <t>Juros - sociedades financeiras</t>
  </si>
  <si>
    <t>Bancos e outras instituições financeiras</t>
  </si>
  <si>
    <t>Agência Nacional PROALV</t>
  </si>
  <si>
    <t>IFAP - Instituto de Financiamento da Agricultura e Pescas, IP.</t>
  </si>
  <si>
    <t>Estado</t>
  </si>
  <si>
    <t>Ajudas de custo em território nacional</t>
  </si>
  <si>
    <t>Deslocações e estadas em território nacional</t>
  </si>
  <si>
    <t>Fonte Financ.</t>
  </si>
  <si>
    <t>Ajudas de custo em território estrangeiro</t>
  </si>
  <si>
    <t>Remuneração complementar</t>
  </si>
  <si>
    <t>Remuneração compensatória</t>
  </si>
  <si>
    <t>Deslocações e estadas em território estrangeiro</t>
  </si>
  <si>
    <t>VICE-PRESIDÊNCIA DO GOVERNO, EMPREGO E COMPETITIVIDADE EMPRESARIAL</t>
  </si>
  <si>
    <t>SUPLEMENTAR</t>
  </si>
  <si>
    <t xml:space="preserve">   /    /            </t>
  </si>
  <si>
    <t>TOTAL</t>
  </si>
  <si>
    <t>PARA MAIS</t>
  </si>
  <si>
    <t>PARA MENOS</t>
  </si>
  <si>
    <t>RECTIFICADO</t>
  </si>
  <si>
    <t xml:space="preserve"> /…</t>
  </si>
  <si>
    <t xml:space="preserve"> - 2 -</t>
  </si>
  <si>
    <t>DESPESA</t>
  </si>
  <si>
    <t>DESPESAS DE FUNCIONAMENTO</t>
  </si>
  <si>
    <t>O PRESIDENTE DO CONSELHO ADMINISTRATIVO,</t>
  </si>
  <si>
    <t>REPOSIÇÕES NÃO ABATIDA NOS PAGAMENTOS</t>
  </si>
  <si>
    <t>Sociedades e quase-sociedades não financeiras</t>
  </si>
  <si>
    <t>Públicas</t>
  </si>
  <si>
    <t>Privadas</t>
  </si>
  <si>
    <t>Juros de mora</t>
  </si>
  <si>
    <t>Serviços da Administração Central</t>
  </si>
  <si>
    <t>Segurança Social</t>
  </si>
  <si>
    <t>SECRETARIA REGIONAL DA EDUCAÇÃO E CULTURA</t>
  </si>
  <si>
    <t>Outros serviços e fundos autónomos</t>
  </si>
  <si>
    <t>Pessoal em regime de tarefa ou avença</t>
  </si>
  <si>
    <t>Comunicações - Acesso à internet</t>
  </si>
  <si>
    <t>Comunicações - Fixas de dados</t>
  </si>
  <si>
    <t>Comunicações - Fixas de voz</t>
  </si>
  <si>
    <t>Comunicações - Móveis</t>
  </si>
  <si>
    <t>E)</t>
  </si>
  <si>
    <t>Comunicações - Outros serviços conexos</t>
  </si>
  <si>
    <t>F)</t>
  </si>
  <si>
    <t>Comunicações - Outros serviços de comunicações</t>
  </si>
  <si>
    <t>N)</t>
  </si>
  <si>
    <t>O)</t>
  </si>
  <si>
    <t>O CONSELHO ADMINISTRATIVO</t>
  </si>
  <si>
    <t xml:space="preserve">            </t>
  </si>
  <si>
    <t>Aprovado em reunião do Conselho Administrativo</t>
  </si>
  <si>
    <t xml:space="preserve">   </t>
  </si>
  <si>
    <t>Sociedades financeiras</t>
  </si>
  <si>
    <t>Seguros para Programas Ocupacionais</t>
  </si>
  <si>
    <t xml:space="preserve">Receitas próprias (500) </t>
  </si>
  <si>
    <t xml:space="preserve">Receitas do estado (311) </t>
  </si>
  <si>
    <t>Caixa Geral de Aposentações</t>
  </si>
  <si>
    <t>ANO ECONÓMICO DE 2019</t>
  </si>
  <si>
    <t>(e )</t>
  </si>
  <si>
    <t>Administração Regional</t>
  </si>
  <si>
    <t>Direção Regional da Educação</t>
  </si>
  <si>
    <t>Fundo Regional do Desporto</t>
  </si>
  <si>
    <t>Famílias</t>
  </si>
  <si>
    <t xml:space="preserve">                                                               TRANSPORTE:</t>
  </si>
  <si>
    <t>Desperdícios, resíduos e refugos</t>
  </si>
  <si>
    <t>Resto do Mundo</t>
  </si>
  <si>
    <t>º SUPLEMENTAR</t>
  </si>
  <si>
    <t>Órgãos Sociais</t>
  </si>
  <si>
    <t>Pessoal dos Quadros - Regime de Função Pública</t>
  </si>
  <si>
    <t>Pessoal dos Quadros - Regime de contrato individual de trabalho</t>
  </si>
  <si>
    <t>Pessoal além dos quadros</t>
  </si>
  <si>
    <t>Pessoal contratado a termo</t>
  </si>
  <si>
    <t>Pessoal aguardando aposentação</t>
  </si>
  <si>
    <t>Pessoal em qualquer outra situação</t>
  </si>
  <si>
    <t>Gratificações</t>
  </si>
  <si>
    <t>Representações</t>
  </si>
  <si>
    <t>Subsídios de férias e de Natal</t>
  </si>
  <si>
    <t>Remunerações por doença e maternidade/ paternidade</t>
  </si>
  <si>
    <t>Abono para falhas</t>
  </si>
  <si>
    <t>Subsídio de trabalho nocturno</t>
  </si>
  <si>
    <t>Indemnizações por cessação de funções</t>
  </si>
  <si>
    <t>Subsídio familiar a crianças e jovens</t>
  </si>
  <si>
    <t>311</t>
  </si>
  <si>
    <t>Comp. Açoriano subs. familiar a crianças e jovens</t>
  </si>
  <si>
    <t>Outras prestações familiares</t>
  </si>
  <si>
    <t>Contribuições para a segurança social</t>
  </si>
  <si>
    <t>Acidentes em serviço e doenças profissionais</t>
  </si>
  <si>
    <t>Outras pensões</t>
  </si>
  <si>
    <t>Outras despesas de segurança social</t>
  </si>
  <si>
    <t>P)</t>
  </si>
  <si>
    <t>Parentalidade</t>
  </si>
  <si>
    <t>Munições, explosivos e artifícios</t>
  </si>
  <si>
    <t>Locação de edifícios</t>
  </si>
  <si>
    <t>Outros serviços de saúde</t>
  </si>
  <si>
    <t>Encargos de cobrança de receitas</t>
  </si>
  <si>
    <t>Sociedade e quase sociedades não financeiras</t>
  </si>
  <si>
    <t>SUBSÍDIOS</t>
  </si>
  <si>
    <t>Impostos e Taxas</t>
  </si>
  <si>
    <t>Material de Apoio Pedagógico</t>
  </si>
  <si>
    <t>Edificios</t>
  </si>
  <si>
    <t xml:space="preserve">Folha n.º ___4_____ </t>
  </si>
  <si>
    <t xml:space="preserve">Folha n.º ___5_____ </t>
  </si>
  <si>
    <t xml:space="preserve">Folha n.º ___6_____ </t>
  </si>
  <si>
    <t xml:space="preserve">Folha n.º ___7_____ </t>
  </si>
  <si>
    <t xml:space="preserve">Folha n.º ___8_____ </t>
  </si>
  <si>
    <t xml:space="preserve">Folha n.º ___9_____ </t>
  </si>
  <si>
    <t xml:space="preserve"> </t>
  </si>
  <si>
    <t>Orçamento Anterior Correto: receita igual à despesa</t>
  </si>
  <si>
    <t>Orçamento Anterior errado: receita não é igual à despesa</t>
  </si>
  <si>
    <t>O subagrupamento de receitas próprias do orçamento anterior está correto: receita 500 é igual à despesa 500</t>
  </si>
  <si>
    <t>O suborçamento de receitas próprias do orçamento anterior está errado: receita 500 não é igual à despesa 500</t>
  </si>
  <si>
    <t>O subagrupamento de receitas do Estado do orçamento anterior está correto: receita 311 é igual à despesa 311</t>
  </si>
  <si>
    <t>O suborçamento de receitas do Estado do orçamento anterior está errado: receita 311 não é igual à despesa 311</t>
  </si>
  <si>
    <t>Orçamento Atual Correto: receita igual à despesa</t>
  </si>
  <si>
    <t>Orçamento Atual errado: receita não é igual à despesa</t>
  </si>
  <si>
    <t>O subagrupamento de receitas próprias do orçamento atual está correto: receita 500 é igual à despesa 500</t>
  </si>
  <si>
    <t>O suborçamento de receitas próprias do orçamento atual está errado: receita 500 não é igual à despesa 500</t>
  </si>
  <si>
    <t>O subagrupamento de receitas do Estado do orçamento atual está correto: receita 311 é igual à despesa 311</t>
  </si>
  <si>
    <t>O suborçamento de receitas do Estado do orçamento atual está errado: receita 311 não é igual à despesa 311</t>
  </si>
  <si>
    <t>SALDO DA GERÊNCIA ANTERIOR</t>
  </si>
  <si>
    <t>Saldo Orçamental</t>
  </si>
  <si>
    <t>Na posse do serviço</t>
  </si>
  <si>
    <t>Orçamento a aprovar pelo SREC e VPGR: Preencher modelo próprio</t>
  </si>
  <si>
    <t>Orçamento a aprovar pelo SREC: Preencher modelo próprio</t>
  </si>
  <si>
    <t>Região Autónoma dos Açores - Outros serviços</t>
  </si>
  <si>
    <t>FUNDO ESCOLAR DA ESCOLA SECUNDÁRIA JERONIMO EMILIANO DE ANDRADE</t>
  </si>
  <si>
    <t>Aumento da despesa face ao previsto no orçamento anterior</t>
  </si>
  <si>
    <t>na FF 311 Transferências para as despesas de funcionamento</t>
  </si>
  <si>
    <t>Diminuição da despesa face ao previsto no orçamento anterior</t>
  </si>
  <si>
    <t>na FF 500 Transferências para as despesas de funcionamento</t>
  </si>
  <si>
    <t>1 e 9</t>
  </si>
  <si>
    <t>3, 4, 6, 8 e10</t>
  </si>
  <si>
    <t>5 e 7</t>
  </si>
  <si>
    <t>Angra do Heroísimo , em  25 de julho de 2019.</t>
  </si>
  <si>
    <t>Angra do Heroísmo , 25 de julho de 2019</t>
  </si>
  <si>
    <r>
      <t xml:space="preserve">de  </t>
    </r>
    <r>
      <rPr>
        <u/>
        <sz val="10"/>
        <rFont val="Times New Roman"/>
        <family val="1"/>
      </rPr>
      <t xml:space="preserve"> 25 / 07 / 2019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</si>
</sst>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"/>
    <numFmt numFmtId="165" formatCode="@*."/>
    <numFmt numFmtId="166" formatCode="00"/>
  </numFmts>
  <fonts count="27" x14ac:knownFonts="1">
    <font>
      <sz val="10"/>
      <name val="Times New Roman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6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i/>
      <sz val="9"/>
      <name val="Times New Roman"/>
      <family val="1"/>
    </font>
    <font>
      <b/>
      <sz val="8"/>
      <name val="Times New Roman"/>
      <family val="1"/>
    </font>
    <font>
      <i/>
      <sz val="6"/>
      <name val="Times New Roman"/>
      <family val="1"/>
    </font>
    <font>
      <sz val="4"/>
      <name val="Copperplate Gothic Light"/>
      <family val="2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b/>
      <sz val="7"/>
      <name val="MS Sans Serif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3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3" fontId="0" fillId="0" borderId="5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3" fontId="0" fillId="0" borderId="24" xfId="0" applyNumberFormat="1" applyFill="1" applyBorder="1" applyAlignment="1" applyProtection="1">
      <alignment vertical="center"/>
    </xf>
    <xf numFmtId="3" fontId="0" fillId="0" borderId="35" xfId="0" applyNumberFormat="1" applyBorder="1" applyAlignment="1" applyProtection="1">
      <alignment vertical="center"/>
    </xf>
    <xf numFmtId="3" fontId="0" fillId="0" borderId="30" xfId="0" applyNumberFormat="1" applyFill="1" applyBorder="1" applyAlignment="1" applyProtection="1">
      <alignment vertical="center"/>
    </xf>
    <xf numFmtId="0" fontId="0" fillId="0" borderId="0" xfId="0" applyAlignment="1" applyProtection="1">
      <alignment horizontal="centerContinuous"/>
      <protection locked="0"/>
    </xf>
    <xf numFmtId="3" fontId="0" fillId="0" borderId="1" xfId="0" applyNumberForma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Continuous" vertical="center"/>
    </xf>
    <xf numFmtId="0" fontId="4" fillId="0" borderId="27" xfId="0" applyFont="1" applyFill="1" applyBorder="1" applyAlignment="1" applyProtection="1">
      <alignment horizontal="centerContinuous"/>
    </xf>
    <xf numFmtId="0" fontId="4" fillId="0" borderId="28" xfId="0" applyFont="1" applyFill="1" applyBorder="1" applyAlignment="1" applyProtection="1">
      <alignment horizontal="centerContinuous"/>
    </xf>
    <xf numFmtId="0" fontId="4" fillId="0" borderId="0" xfId="0" applyFont="1" applyFill="1" applyProtection="1"/>
    <xf numFmtId="0" fontId="4" fillId="0" borderId="7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 vertical="top"/>
    </xf>
    <xf numFmtId="0" fontId="11" fillId="0" borderId="35" xfId="0" applyFont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 vertical="top"/>
    </xf>
    <xf numFmtId="0" fontId="11" fillId="0" borderId="19" xfId="0" applyFont="1" applyBorder="1" applyAlignment="1" applyProtection="1">
      <alignment horizontal="centerContinuous" vertical="top"/>
    </xf>
    <xf numFmtId="0" fontId="11" fillId="0" borderId="36" xfId="0" applyFont="1" applyBorder="1" applyAlignment="1" applyProtection="1">
      <alignment horizontal="centerContinuous" vertical="top"/>
    </xf>
    <xf numFmtId="0" fontId="0" fillId="0" borderId="23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164" fontId="0" fillId="0" borderId="23" xfId="0" applyNumberForma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64" fontId="1" fillId="0" borderId="23" xfId="0" applyNumberFormat="1" applyFont="1" applyFill="1" applyBorder="1" applyAlignment="1" applyProtection="1">
      <alignment horizontal="center" vertical="center"/>
    </xf>
    <xf numFmtId="166" fontId="1" fillId="0" borderId="1" xfId="0" quotePrefix="1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3" fontId="0" fillId="0" borderId="5" xfId="0" applyNumberFormat="1" applyFill="1" applyBorder="1" applyAlignment="1" applyProtection="1">
      <alignment vertical="center"/>
    </xf>
    <xf numFmtId="165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23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vertical="center"/>
    </xf>
    <xf numFmtId="164" fontId="0" fillId="0" borderId="31" xfId="0" applyNumberFormat="1" applyFill="1" applyBorder="1" applyAlignment="1" applyProtection="1">
      <alignment horizontal="center" vertical="center"/>
    </xf>
    <xf numFmtId="0" fontId="0" fillId="0" borderId="31" xfId="0" applyNumberFormat="1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vertical="center"/>
    </xf>
    <xf numFmtId="0" fontId="0" fillId="0" borderId="31" xfId="0" applyFill="1" applyBorder="1" applyAlignment="1" applyProtection="1">
      <alignment horizontal="center" vertical="center"/>
    </xf>
    <xf numFmtId="3" fontId="0" fillId="0" borderId="31" xfId="0" applyNumberFormat="1" applyFill="1" applyBorder="1" applyAlignment="1" applyProtection="1">
      <alignment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165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64" fontId="0" fillId="0" borderId="23" xfId="0" applyNumberFormat="1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165" fontId="8" fillId="0" borderId="1" xfId="0" applyNumberFormat="1" applyFont="1" applyFill="1" applyBorder="1" applyAlignment="1" applyProtection="1"/>
    <xf numFmtId="164" fontId="0" fillId="0" borderId="29" xfId="0" applyNumberFormat="1" applyFill="1" applyBorder="1" applyAlignment="1" applyProtection="1">
      <alignment horizontal="center" vertical="center"/>
    </xf>
    <xf numFmtId="164" fontId="0" fillId="0" borderId="30" xfId="0" applyNumberFormat="1" applyFill="1" applyBorder="1" applyAlignment="1" applyProtection="1">
      <alignment horizontal="center" vertical="center"/>
    </xf>
    <xf numFmtId="0" fontId="0" fillId="0" borderId="30" xfId="0" applyFill="1" applyBorder="1" applyProtection="1"/>
    <xf numFmtId="165" fontId="8" fillId="0" borderId="1" xfId="0" applyNumberFormat="1" applyFont="1" applyFill="1" applyBorder="1" applyAlignment="1" applyProtection="1">
      <alignment vertical="center"/>
    </xf>
    <xf numFmtId="166" fontId="3" fillId="0" borderId="1" xfId="0" quotePrefix="1" applyNumberFormat="1" applyFont="1" applyFill="1" applyBorder="1" applyAlignment="1" applyProtection="1">
      <alignment horizontal="center" vertical="center"/>
    </xf>
    <xf numFmtId="165" fontId="0" fillId="0" borderId="30" xfId="0" applyNumberFormat="1" applyFill="1" applyBorder="1" applyAlignment="1" applyProtection="1">
      <alignment vertical="center"/>
    </xf>
    <xf numFmtId="0" fontId="0" fillId="0" borderId="0" xfId="0" applyProtection="1"/>
    <xf numFmtId="0" fontId="8" fillId="0" borderId="0" xfId="0" applyFont="1" applyAlignment="1" applyProtection="1">
      <alignment horizontal="right"/>
    </xf>
    <xf numFmtId="0" fontId="7" fillId="0" borderId="6" xfId="0" applyFont="1" applyBorder="1" applyProtection="1"/>
    <xf numFmtId="0" fontId="19" fillId="0" borderId="0" xfId="0" applyNumberFormat="1" applyFont="1" applyBorder="1" applyProtection="1"/>
    <xf numFmtId="0" fontId="7" fillId="0" borderId="0" xfId="0" applyFont="1" applyBorder="1" applyProtection="1"/>
    <xf numFmtId="0" fontId="0" fillId="0" borderId="21" xfId="0" applyBorder="1" applyProtection="1"/>
    <xf numFmtId="0" fontId="0" fillId="0" borderId="14" xfId="0" applyBorder="1" applyProtection="1"/>
    <xf numFmtId="0" fontId="0" fillId="0" borderId="16" xfId="0" applyBorder="1" applyProtection="1"/>
    <xf numFmtId="0" fontId="17" fillId="0" borderId="15" xfId="0" applyFont="1" applyBorder="1" applyAlignment="1" applyProtection="1">
      <alignment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/>
    </xf>
    <xf numFmtId="0" fontId="17" fillId="0" borderId="17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/>
    </xf>
    <xf numFmtId="0" fontId="17" fillId="0" borderId="13" xfId="0" applyFont="1" applyBorder="1" applyAlignment="1" applyProtection="1">
      <alignment horizontal="center" vertical="top"/>
    </xf>
    <xf numFmtId="0" fontId="17" fillId="0" borderId="6" xfId="0" applyFont="1" applyBorder="1" applyAlignment="1" applyProtection="1">
      <alignment vertical="center"/>
    </xf>
    <xf numFmtId="0" fontId="17" fillId="0" borderId="11" xfId="0" applyFont="1" applyBorder="1" applyAlignment="1" applyProtection="1">
      <alignment vertical="center"/>
    </xf>
    <xf numFmtId="0" fontId="0" fillId="0" borderId="15" xfId="0" applyBorder="1" applyProtection="1"/>
    <xf numFmtId="0" fontId="0" fillId="0" borderId="7" xfId="0" applyBorder="1" applyProtection="1"/>
    <xf numFmtId="0" fontId="0" fillId="0" borderId="5" xfId="0" applyBorder="1" applyProtection="1"/>
    <xf numFmtId="0" fontId="0" fillId="0" borderId="17" xfId="0" applyBorder="1" applyProtection="1"/>
    <xf numFmtId="0" fontId="0" fillId="0" borderId="0" xfId="0" applyAlignment="1" applyProtection="1">
      <alignment horizontal="center"/>
    </xf>
    <xf numFmtId="0" fontId="23" fillId="0" borderId="7" xfId="0" applyFont="1" applyBorder="1" applyProtection="1"/>
    <xf numFmtId="0" fontId="0" fillId="0" borderId="19" xfId="0" applyBorder="1" applyProtection="1"/>
    <xf numFmtId="0" fontId="0" fillId="0" borderId="6" xfId="0" applyBorder="1" applyProtection="1"/>
    <xf numFmtId="0" fontId="0" fillId="0" borderId="13" xfId="0" applyBorder="1" applyProtection="1"/>
    <xf numFmtId="0" fontId="0" fillId="0" borderId="8" xfId="0" applyBorder="1" applyProtection="1"/>
    <xf numFmtId="0" fontId="20" fillId="0" borderId="0" xfId="0" applyFont="1" applyProtection="1"/>
    <xf numFmtId="0" fontId="21" fillId="0" borderId="0" xfId="0" applyFont="1" applyProtection="1"/>
    <xf numFmtId="0" fontId="5" fillId="0" borderId="0" xfId="0" applyFont="1" applyProtection="1"/>
    <xf numFmtId="0" fontId="3" fillId="0" borderId="6" xfId="0" applyFont="1" applyBorder="1" applyProtection="1"/>
    <xf numFmtId="0" fontId="0" fillId="0" borderId="0" xfId="0" applyAlignment="1" applyProtection="1">
      <alignment horizontal="centerContinuous"/>
    </xf>
    <xf numFmtId="0" fontId="0" fillId="0" borderId="33" xfId="0" applyBorder="1" applyProtection="1"/>
    <xf numFmtId="0" fontId="0" fillId="3" borderId="8" xfId="0" applyFill="1" applyBorder="1" applyProtection="1"/>
    <xf numFmtId="0" fontId="0" fillId="3" borderId="8" xfId="0" applyFill="1" applyBorder="1" applyAlignment="1" applyProtection="1">
      <alignment wrapText="1"/>
    </xf>
    <xf numFmtId="0" fontId="0" fillId="0" borderId="32" xfId="0" applyBorder="1" applyProtection="1"/>
    <xf numFmtId="0" fontId="5" fillId="0" borderId="0" xfId="0" applyFont="1" applyAlignment="1" applyProtection="1">
      <alignment vertical="top"/>
    </xf>
    <xf numFmtId="0" fontId="17" fillId="0" borderId="1" xfId="0" applyFont="1" applyBorder="1" applyAlignment="1" applyProtection="1">
      <alignment vertical="center"/>
    </xf>
    <xf numFmtId="0" fontId="0" fillId="0" borderId="0" xfId="0" applyAlignment="1" applyProtection="1">
      <alignment horizontal="right"/>
    </xf>
    <xf numFmtId="0" fontId="3" fillId="0" borderId="7" xfId="0" applyFont="1" applyBorder="1" applyAlignment="1" applyProtection="1">
      <alignment horizontal="centerContinuous"/>
      <protection locked="0"/>
    </xf>
    <xf numFmtId="0" fontId="17" fillId="0" borderId="0" xfId="0" applyFont="1" applyBorder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1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3" xfId="0" applyBorder="1" applyProtection="1"/>
    <xf numFmtId="0" fontId="0" fillId="0" borderId="1" xfId="0" applyBorder="1" applyProtection="1"/>
    <xf numFmtId="0" fontId="12" fillId="0" borderId="0" xfId="0" applyFont="1" applyAlignment="1" applyProtection="1">
      <alignment horizontal="centerContinuous" vertical="top"/>
    </xf>
    <xf numFmtId="0" fontId="13" fillId="0" borderId="0" xfId="0" applyFont="1" applyAlignment="1" applyProtection="1">
      <alignment horizontal="right"/>
    </xf>
    <xf numFmtId="0" fontId="10" fillId="0" borderId="3" xfId="0" applyFont="1" applyBorder="1" applyProtection="1"/>
    <xf numFmtId="0" fontId="12" fillId="0" borderId="3" xfId="0" applyFont="1" applyBorder="1" applyProtection="1"/>
    <xf numFmtId="0" fontId="12" fillId="0" borderId="0" xfId="0" applyFont="1" applyBorder="1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/>
    <xf numFmtId="0" fontId="10" fillId="0" borderId="0" xfId="0" applyFont="1" applyAlignment="1" applyProtection="1"/>
    <xf numFmtId="0" fontId="3" fillId="0" borderId="0" xfId="0" applyFont="1" applyAlignment="1" applyProtection="1"/>
    <xf numFmtId="0" fontId="3" fillId="0" borderId="3" xfId="0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0" fillId="0" borderId="2" xfId="0" applyBorder="1" applyProtection="1"/>
    <xf numFmtId="0" fontId="0" fillId="0" borderId="2" xfId="0" applyBorder="1" applyAlignment="1" applyProtection="1">
      <alignment horizontal="right"/>
    </xf>
    <xf numFmtId="0" fontId="3" fillId="0" borderId="0" xfId="0" applyFont="1" applyProtection="1"/>
    <xf numFmtId="0" fontId="6" fillId="0" borderId="0" xfId="0" applyFont="1" applyBorder="1" applyProtection="1"/>
    <xf numFmtId="0" fontId="3" fillId="0" borderId="0" xfId="0" applyFont="1" applyBorder="1" applyProtection="1"/>
    <xf numFmtId="0" fontId="0" fillId="0" borderId="11" xfId="0" applyBorder="1" applyProtection="1"/>
    <xf numFmtId="0" fontId="22" fillId="0" borderId="0" xfId="0" applyFont="1" applyAlignment="1" applyProtection="1">
      <alignment horizontal="centerContinuous"/>
    </xf>
    <xf numFmtId="0" fontId="17" fillId="0" borderId="0" xfId="0" applyFont="1" applyAlignment="1" applyProtection="1">
      <alignment horizontal="centerContinuous"/>
    </xf>
    <xf numFmtId="0" fontId="17" fillId="0" borderId="0" xfId="0" applyFo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8" fillId="0" borderId="0" xfId="0" applyFont="1" applyAlignment="1" applyProtection="1">
      <alignment horizontal="right"/>
    </xf>
    <xf numFmtId="165" fontId="0" fillId="0" borderId="0" xfId="0" applyNumberForma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3" fontId="3" fillId="0" borderId="20" xfId="0" applyNumberFormat="1" applyFont="1" applyBorder="1" applyProtection="1"/>
    <xf numFmtId="3" fontId="0" fillId="0" borderId="20" xfId="0" applyNumberFormat="1" applyBorder="1" applyProtection="1"/>
    <xf numFmtId="3" fontId="0" fillId="0" borderId="0" xfId="0" applyNumberFormat="1" applyProtection="1"/>
    <xf numFmtId="3" fontId="3" fillId="0" borderId="0" xfId="0" applyNumberFormat="1" applyFont="1" applyBorder="1" applyProtection="1"/>
    <xf numFmtId="3" fontId="0" fillId="0" borderId="0" xfId="0" applyNumberFormat="1" applyBorder="1" applyAlignment="1" applyProtection="1">
      <alignment horizontal="center"/>
    </xf>
    <xf numFmtId="3" fontId="3" fillId="0" borderId="2" xfId="0" applyNumberFormat="1" applyFont="1" applyBorder="1" applyProtection="1"/>
    <xf numFmtId="3" fontId="0" fillId="0" borderId="2" xfId="0" applyNumberFormat="1" applyBorder="1" applyAlignment="1" applyProtection="1">
      <alignment horizontal="center"/>
    </xf>
    <xf numFmtId="0" fontId="3" fillId="0" borderId="0" xfId="0" applyFont="1" applyAlignment="1" applyProtection="1">
      <alignment horizontal="centerContinuous"/>
    </xf>
    <xf numFmtId="3" fontId="3" fillId="0" borderId="22" xfId="0" applyNumberFormat="1" applyFont="1" applyBorder="1" applyProtection="1"/>
    <xf numFmtId="3" fontId="0" fillId="0" borderId="22" xfId="0" applyNumberFormat="1" applyBorder="1" applyProtection="1"/>
    <xf numFmtId="3" fontId="0" fillId="0" borderId="0" xfId="0" applyNumberFormat="1" applyBorder="1" applyProtection="1"/>
    <xf numFmtId="3" fontId="0" fillId="0" borderId="2" xfId="0" applyNumberFormat="1" applyBorder="1" applyProtection="1"/>
    <xf numFmtId="0" fontId="15" fillId="0" borderId="0" xfId="0" applyFont="1" applyProtection="1"/>
    <xf numFmtId="0" fontId="24" fillId="0" borderId="0" xfId="0" applyFont="1" applyBorder="1" applyProtection="1"/>
    <xf numFmtId="0" fontId="15" fillId="0" borderId="8" xfId="0" applyFont="1" applyBorder="1" applyProtection="1"/>
    <xf numFmtId="0" fontId="25" fillId="0" borderId="0" xfId="0" applyFont="1" applyProtection="1"/>
    <xf numFmtId="0" fontId="16" fillId="0" borderId="0" xfId="0" applyFont="1" applyProtection="1"/>
    <xf numFmtId="0" fontId="0" fillId="0" borderId="23" xfId="0" applyFill="1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3" fontId="17" fillId="0" borderId="46" xfId="0" applyNumberFormat="1" applyFont="1" applyBorder="1" applyProtection="1"/>
    <xf numFmtId="3" fontId="17" fillId="0" borderId="1" xfId="0" applyNumberFormat="1" applyFont="1" applyBorder="1" applyProtection="1"/>
    <xf numFmtId="3" fontId="3" fillId="0" borderId="1" xfId="0" applyNumberFormat="1" applyFont="1" applyBorder="1" applyProtection="1"/>
    <xf numFmtId="3" fontId="3" fillId="0" borderId="46" xfId="0" applyNumberFormat="1" applyFont="1" applyBorder="1" applyProtection="1"/>
    <xf numFmtId="0" fontId="0" fillId="0" borderId="30" xfId="0" applyBorder="1" applyProtection="1"/>
    <xf numFmtId="3" fontId="17" fillId="0" borderId="47" xfId="0" applyNumberFormat="1" applyFont="1" applyBorder="1" applyProtection="1"/>
    <xf numFmtId="3" fontId="17" fillId="0" borderId="7" xfId="0" applyNumberFormat="1" applyFont="1" applyBorder="1" applyProtection="1"/>
    <xf numFmtId="3" fontId="3" fillId="0" borderId="7" xfId="0" applyNumberFormat="1" applyFont="1" applyBorder="1" applyProtection="1"/>
    <xf numFmtId="3" fontId="3" fillId="0" borderId="47" xfId="0" applyNumberFormat="1" applyFont="1" applyBorder="1" applyProtection="1"/>
    <xf numFmtId="0" fontId="0" fillId="0" borderId="45" xfId="0" applyBorder="1" applyProtection="1"/>
    <xf numFmtId="0" fontId="24" fillId="0" borderId="6" xfId="0" applyFont="1" applyBorder="1" applyProtection="1"/>
    <xf numFmtId="164" fontId="26" fillId="0" borderId="23" xfId="0" applyNumberFormat="1" applyFont="1" applyFill="1" applyBorder="1" applyAlignment="1" applyProtection="1">
      <alignment horizontal="center" vertical="center"/>
    </xf>
    <xf numFmtId="166" fontId="26" fillId="0" borderId="1" xfId="0" quotePrefix="1" applyNumberFormat="1" applyFont="1" applyFill="1" applyBorder="1" applyAlignment="1" applyProtection="1">
      <alignment horizontal="center" vertical="center"/>
    </xf>
    <xf numFmtId="164" fontId="26" fillId="0" borderId="1" xfId="0" applyNumberFormat="1" applyFont="1" applyFill="1" applyBorder="1" applyAlignment="1" applyProtection="1">
      <alignment horizontal="center" vertical="center"/>
    </xf>
    <xf numFmtId="3" fontId="0" fillId="0" borderId="36" xfId="0" applyNumberFormat="1" applyBorder="1" applyAlignment="1" applyProtection="1">
      <alignment vertical="center"/>
    </xf>
    <xf numFmtId="165" fontId="8" fillId="0" borderId="30" xfId="0" applyNumberFormat="1" applyFont="1" applyFill="1" applyBorder="1" applyAlignment="1" applyProtection="1"/>
    <xf numFmtId="3" fontId="0" fillId="0" borderId="48" xfId="0" applyNumberFormat="1" applyBorder="1" applyAlignment="1" applyProtection="1">
      <alignment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3" fontId="0" fillId="0" borderId="5" xfId="0" applyNumberFormat="1" applyBorder="1" applyAlignment="1" applyProtection="1"/>
    <xf numFmtId="3" fontId="0" fillId="0" borderId="7" xfId="0" applyNumberFormat="1" applyBorder="1" applyAlignment="1" applyProtection="1"/>
    <xf numFmtId="3" fontId="3" fillId="0" borderId="0" xfId="0" applyNumberFormat="1" applyFont="1" applyBorder="1" applyAlignment="1" applyProtection="1"/>
    <xf numFmtId="3" fontId="0" fillId="0" borderId="0" xfId="0" applyNumberFormat="1" applyBorder="1" applyAlignment="1" applyProtection="1"/>
    <xf numFmtId="3" fontId="3" fillId="0" borderId="37" xfId="0" applyNumberFormat="1" applyFont="1" applyBorder="1" applyProtection="1"/>
    <xf numFmtId="3" fontId="3" fillId="2" borderId="7" xfId="0" applyNumberFormat="1" applyFont="1" applyFill="1" applyBorder="1" applyProtection="1"/>
    <xf numFmtId="3" fontId="3" fillId="2" borderId="1" xfId="0" applyNumberFormat="1" applyFont="1" applyFill="1" applyBorder="1" applyProtection="1"/>
    <xf numFmtId="3" fontId="3" fillId="0" borderId="0" xfId="0" applyNumberFormat="1" applyFont="1" applyProtection="1"/>
    <xf numFmtId="3" fontId="3" fillId="0" borderId="5" xfId="0" applyNumberFormat="1" applyFont="1" applyBorder="1" applyAlignment="1" applyProtection="1"/>
    <xf numFmtId="3" fontId="3" fillId="0" borderId="7" xfId="0" applyNumberFormat="1" applyFont="1" applyBorder="1" applyAlignment="1" applyProtection="1"/>
    <xf numFmtId="3" fontId="3" fillId="0" borderId="1" xfId="0" applyNumberFormat="1" applyFont="1" applyBorder="1" applyAlignment="1" applyProtection="1"/>
    <xf numFmtId="3" fontId="0" fillId="0" borderId="1" xfId="0" applyNumberFormat="1" applyBorder="1" applyAlignment="1" applyProtection="1"/>
    <xf numFmtId="0" fontId="0" fillId="0" borderId="4" xfId="0" applyFill="1" applyBorder="1" applyAlignment="1" applyProtection="1">
      <alignment horizontal="center" vertical="center"/>
    </xf>
    <xf numFmtId="3" fontId="0" fillId="0" borderId="4" xfId="0" applyNumberFormat="1" applyFill="1" applyBorder="1" applyAlignment="1" applyProtection="1">
      <alignment vertical="center"/>
    </xf>
    <xf numFmtId="3" fontId="0" fillId="0" borderId="11" xfId="0" applyNumberFormat="1" applyFill="1" applyBorder="1" applyAlignment="1" applyProtection="1">
      <alignment vertical="center"/>
      <protection locked="0"/>
    </xf>
    <xf numFmtId="3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0" fontId="11" fillId="0" borderId="40" xfId="0" applyFont="1" applyBorder="1" applyAlignment="1" applyProtection="1">
      <alignment vertical="center"/>
    </xf>
    <xf numFmtId="3" fontId="0" fillId="0" borderId="10" xfId="0" applyNumberFormat="1" applyFill="1" applyBorder="1" applyAlignment="1" applyProtection="1">
      <alignment vertical="center"/>
    </xf>
    <xf numFmtId="164" fontId="3" fillId="0" borderId="5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66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textRotation="90"/>
    </xf>
    <xf numFmtId="0" fontId="4" fillId="0" borderId="0" xfId="0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165" fontId="8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165" fontId="0" fillId="0" borderId="0" xfId="0" applyNumberForma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165" fontId="8" fillId="0" borderId="0" xfId="0" applyNumberFormat="1" applyFont="1" applyFill="1" applyBorder="1" applyAlignment="1" applyProtection="1"/>
    <xf numFmtId="0" fontId="0" fillId="0" borderId="2" xfId="0" applyFill="1" applyBorder="1" applyProtection="1"/>
    <xf numFmtId="0" fontId="4" fillId="0" borderId="12" xfId="0" applyFont="1" applyFill="1" applyBorder="1" applyAlignment="1" applyProtection="1">
      <alignment horizontal="center" vertical="top"/>
    </xf>
    <xf numFmtId="3" fontId="0" fillId="0" borderId="12" xfId="0" applyNumberFormat="1" applyFill="1" applyBorder="1" applyProtection="1"/>
    <xf numFmtId="3" fontId="0" fillId="0" borderId="49" xfId="0" applyNumberFormat="1" applyFill="1" applyBorder="1" applyProtection="1"/>
    <xf numFmtId="3" fontId="0" fillId="0" borderId="5" xfId="0" applyNumberFormat="1" applyFill="1" applyBorder="1" applyProtection="1"/>
    <xf numFmtId="3" fontId="0" fillId="0" borderId="35" xfId="0" applyNumberFormat="1" applyFill="1" applyBorder="1" applyProtection="1"/>
    <xf numFmtId="3" fontId="0" fillId="0" borderId="36" xfId="0" applyNumberFormat="1" applyFill="1" applyBorder="1" applyProtection="1"/>
    <xf numFmtId="3" fontId="0" fillId="0" borderId="4" xfId="0" applyNumberFormat="1" applyFill="1" applyBorder="1" applyProtection="1"/>
    <xf numFmtId="3" fontId="0" fillId="0" borderId="48" xfId="0" applyNumberFormat="1" applyFill="1" applyBorder="1" applyProtection="1"/>
    <xf numFmtId="3" fontId="11" fillId="0" borderId="12" xfId="0" applyNumberFormat="1" applyFont="1" applyBorder="1" applyAlignment="1" applyProtection="1">
      <alignment horizontal="centerContinuous" vertical="top"/>
    </xf>
    <xf numFmtId="3" fontId="11" fillId="0" borderId="49" xfId="0" applyNumberFormat="1" applyFont="1" applyBorder="1" applyAlignment="1" applyProtection="1">
      <alignment horizontal="centerContinuous" vertical="top"/>
    </xf>
    <xf numFmtId="3" fontId="0" fillId="0" borderId="12" xfId="0" applyNumberForma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13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Continuous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justify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7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3" fillId="0" borderId="5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5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3" fontId="0" fillId="0" borderId="30" xfId="0" applyNumberFormat="1" applyFill="1" applyBorder="1" applyAlignment="1" applyProtection="1">
      <alignment horizontal="right" vertical="center"/>
    </xf>
    <xf numFmtId="3" fontId="0" fillId="0" borderId="11" xfId="0" applyNumberFormat="1" applyFill="1" applyBorder="1" applyAlignment="1" applyProtection="1">
      <alignment vertical="center"/>
    </xf>
    <xf numFmtId="3" fontId="0" fillId="0" borderId="13" xfId="0" applyNumberFormat="1" applyFill="1" applyBorder="1" applyAlignment="1" applyProtection="1">
      <alignment horizontal="right" vertical="center"/>
      <protection locked="0"/>
    </xf>
    <xf numFmtId="0" fontId="0" fillId="0" borderId="0" xfId="0" applyFont="1" applyProtection="1"/>
    <xf numFmtId="0" fontId="1" fillId="0" borderId="3" xfId="0" quotePrefix="1" applyFont="1" applyFill="1" applyBorder="1" applyAlignment="1" applyProtection="1">
      <alignment horizontal="right"/>
    </xf>
    <xf numFmtId="0" fontId="1" fillId="0" borderId="3" xfId="0" applyFont="1" applyBorder="1" applyProtection="1"/>
    <xf numFmtId="0" fontId="0" fillId="0" borderId="0" xfId="0" applyBorder="1" applyAlignment="1" applyProtection="1">
      <alignment horizontal="centerContinuous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1" fillId="0" borderId="3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protection locked="0"/>
    </xf>
    <xf numFmtId="0" fontId="3" fillId="0" borderId="3" xfId="0" applyFont="1" applyFill="1" applyBorder="1" applyAlignment="1" applyProtection="1">
      <alignment horizontal="centerContinuous"/>
      <protection locked="0"/>
    </xf>
    <xf numFmtId="0" fontId="0" fillId="0" borderId="3" xfId="0" applyFill="1" applyBorder="1" applyAlignment="1" applyProtection="1">
      <alignment horizontal="centerContinuous"/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3" fillId="0" borderId="3" xfId="0" applyFont="1" applyBorder="1" applyProtection="1">
      <protection locked="0"/>
    </xf>
    <xf numFmtId="0" fontId="10" fillId="0" borderId="34" xfId="0" applyFont="1" applyFill="1" applyBorder="1" applyAlignment="1" applyProtection="1">
      <alignment horizontal="left"/>
      <protection locked="0"/>
    </xf>
    <xf numFmtId="0" fontId="12" fillId="0" borderId="34" xfId="0" applyFont="1" applyFill="1" applyBorder="1" applyAlignment="1" applyProtection="1">
      <alignment horizontal="left"/>
      <protection locked="0"/>
    </xf>
    <xf numFmtId="3" fontId="3" fillId="0" borderId="7" xfId="0" applyNumberFormat="1" applyFont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4" fillId="0" borderId="38" xfId="0" applyFont="1" applyFill="1" applyBorder="1" applyAlignment="1" applyProtection="1">
      <alignment horizontal="center" vertical="center" textRotation="90"/>
    </xf>
    <xf numFmtId="0" fontId="0" fillId="0" borderId="23" xfId="0" applyFill="1" applyBorder="1" applyAlignment="1" applyProtection="1">
      <alignment horizontal="center" vertical="center" textRotation="90"/>
    </xf>
    <xf numFmtId="0" fontId="0" fillId="0" borderId="39" xfId="0" applyFill="1" applyBorder="1" applyAlignment="1" applyProtection="1">
      <alignment horizontal="center" vertical="center" textRotation="90"/>
    </xf>
    <xf numFmtId="0" fontId="4" fillId="0" borderId="40" xfId="0" applyFont="1" applyFill="1" applyBorder="1" applyAlignment="1" applyProtection="1">
      <alignment horizontal="center" vertical="center" textRotation="90"/>
    </xf>
    <xf numFmtId="0" fontId="0" fillId="0" borderId="5" xfId="0" applyFill="1" applyBorder="1" applyAlignment="1" applyProtection="1">
      <alignment horizontal="center" vertical="center" textRotation="90"/>
    </xf>
    <xf numFmtId="0" fontId="0" fillId="0" borderId="13" xfId="0" applyFill="1" applyBorder="1" applyAlignment="1" applyProtection="1">
      <alignment horizontal="center" vertical="center" textRotation="90"/>
    </xf>
    <xf numFmtId="0" fontId="4" fillId="0" borderId="12" xfId="0" applyFont="1" applyFill="1" applyBorder="1" applyAlignment="1" applyProtection="1">
      <alignment horizontal="center" vertical="center" textRotation="90" wrapText="1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7" fillId="0" borderId="7" xfId="0" applyFont="1" applyBorder="1" applyAlignment="1" applyProtection="1">
      <alignment horizontal="center" vertical="top"/>
    </xf>
    <xf numFmtId="0" fontId="17" fillId="0" borderId="1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17" fillId="0" borderId="7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17" fillId="0" borderId="18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justify" wrapText="1"/>
      <protection locked="0"/>
    </xf>
    <xf numFmtId="0" fontId="0" fillId="0" borderId="1" xfId="0" applyBorder="1" applyAlignment="1" applyProtection="1">
      <alignment horizontal="justify" wrapText="1"/>
      <protection locked="0"/>
    </xf>
    <xf numFmtId="0" fontId="23" fillId="0" borderId="7" xfId="0" applyFont="1" applyBorder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0</xdr:row>
          <xdr:rowOff>38100</xdr:rowOff>
        </xdr:from>
        <xdr:to>
          <xdr:col>11</xdr:col>
          <xdr:colOff>361950</xdr:colOff>
          <xdr:row>0</xdr:row>
          <xdr:rowOff>381000</xdr:rowOff>
        </xdr:to>
        <xdr:sp macro="" textlink="">
          <xdr:nvSpPr>
            <xdr:cNvPr id="1025" name="Imagem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733425</xdr:colOff>
      <xdr:row>11</xdr:row>
      <xdr:rowOff>9525</xdr:rowOff>
    </xdr:from>
    <xdr:to>
      <xdr:col>14</xdr:col>
      <xdr:colOff>672264</xdr:colOff>
      <xdr:row>11</xdr:row>
      <xdr:rowOff>19050</xdr:rowOff>
    </xdr:to>
    <xdr:pic>
      <xdr:nvPicPr>
        <xdr:cNvPr id="7" name="Imagem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50" y="2057400"/>
          <a:ext cx="20097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3" name="Line 1">
          <a:extLst>
            <a:ext uri="{FF2B5EF4-FFF2-40B4-BE49-F238E27FC236}">
              <a16:creationId xmlns:a16="http://schemas.microsoft.com/office/drawing/2014/main" id="{00000000-0008-0000-0300-000001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4" name="Line 2">
          <a:extLst>
            <a:ext uri="{FF2B5EF4-FFF2-40B4-BE49-F238E27FC236}">
              <a16:creationId xmlns:a16="http://schemas.microsoft.com/office/drawing/2014/main" id="{00000000-0008-0000-0300-000002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3" name="Line 1">
          <a:extLst>
            <a:ext uri="{FF2B5EF4-FFF2-40B4-BE49-F238E27FC236}">
              <a16:creationId xmlns:a16="http://schemas.microsoft.com/office/drawing/2014/main" id="{00000000-0008-0000-0400-000001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4" name="Line 2">
          <a:extLst>
            <a:ext uri="{FF2B5EF4-FFF2-40B4-BE49-F238E27FC236}">
              <a16:creationId xmlns:a16="http://schemas.microsoft.com/office/drawing/2014/main" id="{00000000-0008-0000-0400-000002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61</xdr:row>
      <xdr:rowOff>561975</xdr:rowOff>
    </xdr:from>
    <xdr:to>
      <xdr:col>4</xdr:col>
      <xdr:colOff>1495425</xdr:colOff>
      <xdr:row>61</xdr:row>
      <xdr:rowOff>561975</xdr:rowOff>
    </xdr:to>
    <xdr:sp macro="" textlink="">
      <xdr:nvSpPr>
        <xdr:cNvPr id="5635" name="Line 3">
          <a:extLst>
            <a:ext uri="{FF2B5EF4-FFF2-40B4-BE49-F238E27FC236}">
              <a16:creationId xmlns:a16="http://schemas.microsoft.com/office/drawing/2014/main" id="{00000000-0008-0000-0400-000003160000}"/>
            </a:ext>
          </a:extLst>
        </xdr:cNvPr>
        <xdr:cNvSpPr>
          <a:spLocks noChangeShapeType="1"/>
        </xdr:cNvSpPr>
      </xdr:nvSpPr>
      <xdr:spPr bwMode="auto">
        <a:xfrm>
          <a:off x="4667250" y="10039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121</xdr:row>
      <xdr:rowOff>152400</xdr:rowOff>
    </xdr:from>
    <xdr:to>
      <xdr:col>4</xdr:col>
      <xdr:colOff>1485900</xdr:colOff>
      <xdr:row>121</xdr:row>
      <xdr:rowOff>152400</xdr:rowOff>
    </xdr:to>
    <xdr:sp macro="" textlink="">
      <xdr:nvSpPr>
        <xdr:cNvPr id="5636" name="Line 4">
          <a:extLst>
            <a:ext uri="{FF2B5EF4-FFF2-40B4-BE49-F238E27FC236}">
              <a16:creationId xmlns:a16="http://schemas.microsoft.com/office/drawing/2014/main" id="{00000000-0008-0000-0400-000004160000}"/>
            </a:ext>
          </a:extLst>
        </xdr:cNvPr>
        <xdr:cNvSpPr>
          <a:spLocks noChangeShapeType="1"/>
        </xdr:cNvSpPr>
      </xdr:nvSpPr>
      <xdr:spPr bwMode="auto">
        <a:xfrm>
          <a:off x="4657725" y="19945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7"/>
  <sheetViews>
    <sheetView showGridLines="0" showZeros="0" topLeftCell="C22" zoomScale="95" zoomScaleNormal="95" workbookViewId="0">
      <selection activeCell="C59" sqref="C59"/>
    </sheetView>
  </sheetViews>
  <sheetFormatPr defaultRowHeight="12.75" x14ac:dyDescent="0.2"/>
  <cols>
    <col min="1" max="1" width="1.33203125" style="72" customWidth="1"/>
    <col min="2" max="2" width="39" style="72" customWidth="1"/>
    <col min="3" max="3" width="65.1640625" style="72" customWidth="1"/>
    <col min="4" max="4" width="1" style="72" customWidth="1"/>
    <col min="5" max="5" width="13.6640625" style="72" customWidth="1"/>
    <col min="6" max="6" width="8.33203125" style="72" customWidth="1"/>
    <col min="7" max="7" width="6.83203125" style="72" customWidth="1"/>
    <col min="8" max="8" width="11.83203125" style="72" customWidth="1"/>
    <col min="9" max="9" width="15.6640625" style="72" customWidth="1"/>
    <col min="10" max="10" width="4.1640625" style="72" customWidth="1"/>
    <col min="11" max="11" width="3.33203125" style="72" customWidth="1"/>
    <col min="12" max="12" width="18.5" style="72" customWidth="1"/>
    <col min="13" max="13" width="14.5" style="72" customWidth="1"/>
    <col min="14" max="14" width="3.33203125" style="72" customWidth="1"/>
    <col min="15" max="15" width="13.33203125" style="72" customWidth="1"/>
    <col min="16" max="16" width="14.5" style="72" customWidth="1"/>
    <col min="17" max="28" width="9.33203125" style="72"/>
    <col min="29" max="29" width="0" style="72" hidden="1" customWidth="1"/>
    <col min="30" max="16384" width="9.33203125" style="72"/>
  </cols>
  <sheetData>
    <row r="1" spans="1:29" ht="33.75" customHeight="1" x14ac:dyDescent="0.2">
      <c r="A1" s="119"/>
      <c r="B1" s="267"/>
      <c r="C1" s="267"/>
      <c r="D1" s="120"/>
    </row>
    <row r="2" spans="1:29" ht="19.5" customHeight="1" x14ac:dyDescent="0.2">
      <c r="A2" s="93"/>
      <c r="B2" s="268" t="s">
        <v>0</v>
      </c>
      <c r="C2" s="269"/>
      <c r="D2" s="123"/>
      <c r="F2" s="124" t="s">
        <v>1</v>
      </c>
      <c r="G2" s="106"/>
      <c r="H2" s="106"/>
      <c r="I2" s="106"/>
      <c r="J2" s="106"/>
      <c r="K2" s="106"/>
      <c r="L2" s="106"/>
      <c r="M2" s="106"/>
      <c r="N2" s="106"/>
      <c r="O2" s="106"/>
      <c r="P2" s="106"/>
      <c r="AC2" s="139" t="s">
        <v>283</v>
      </c>
    </row>
    <row r="3" spans="1:29" ht="18.75" customHeight="1" x14ac:dyDescent="0.2">
      <c r="A3" s="93"/>
      <c r="B3" s="269"/>
      <c r="C3" s="269"/>
      <c r="D3" s="123"/>
      <c r="G3" s="125" t="s">
        <v>2</v>
      </c>
      <c r="H3" s="126" t="s">
        <v>211</v>
      </c>
      <c r="I3" s="127"/>
      <c r="J3" s="122"/>
      <c r="K3" s="122"/>
      <c r="L3" s="122"/>
      <c r="M3" s="122"/>
      <c r="N3" s="122"/>
      <c r="O3" s="122"/>
      <c r="P3" s="122"/>
      <c r="AC3" s="139" t="s">
        <v>284</v>
      </c>
    </row>
    <row r="4" spans="1:29" ht="17.25" customHeight="1" x14ac:dyDescent="0.2">
      <c r="A4" s="93"/>
      <c r="B4" s="269"/>
      <c r="C4" s="269"/>
      <c r="D4" s="123"/>
      <c r="G4" s="125" t="s">
        <v>3</v>
      </c>
      <c r="H4" s="272" t="s">
        <v>301</v>
      </c>
      <c r="I4" s="273"/>
      <c r="J4" s="273"/>
      <c r="K4" s="273"/>
      <c r="L4" s="273"/>
      <c r="M4" s="273"/>
      <c r="N4" s="273"/>
      <c r="O4" s="273"/>
      <c r="P4" s="273"/>
      <c r="AC4" s="139" t="s">
        <v>285</v>
      </c>
    </row>
    <row r="5" spans="1:29" ht="5.0999999999999996" customHeight="1" x14ac:dyDescent="0.2">
      <c r="A5" s="93"/>
      <c r="B5" s="269"/>
      <c r="C5" s="269"/>
      <c r="D5" s="123"/>
      <c r="G5" s="125"/>
      <c r="H5" s="128"/>
      <c r="I5" s="128"/>
      <c r="J5" s="121"/>
      <c r="K5" s="121"/>
      <c r="L5" s="121"/>
      <c r="M5" s="121"/>
      <c r="N5" s="121"/>
      <c r="O5" s="121"/>
      <c r="P5" s="121"/>
    </row>
    <row r="6" spans="1:29" ht="13.5" customHeight="1" x14ac:dyDescent="0.2">
      <c r="A6" s="93"/>
      <c r="B6" s="269"/>
      <c r="C6" s="269"/>
      <c r="D6" s="123"/>
      <c r="F6" s="129" t="s">
        <v>233</v>
      </c>
      <c r="G6" s="129"/>
      <c r="H6" s="129"/>
      <c r="I6" s="129"/>
      <c r="J6" s="129"/>
      <c r="K6" s="129"/>
      <c r="L6" s="129"/>
      <c r="M6" s="129"/>
      <c r="N6" s="129"/>
      <c r="O6" s="129"/>
      <c r="P6" s="129"/>
      <c r="AC6" s="139" t="s">
        <v>286</v>
      </c>
    </row>
    <row r="7" spans="1:29" ht="5.0999999999999996" customHeight="1" x14ac:dyDescent="0.2">
      <c r="A7" s="93"/>
      <c r="B7" s="269"/>
      <c r="C7" s="269"/>
      <c r="D7" s="123"/>
    </row>
    <row r="8" spans="1:29" s="130" customFormat="1" ht="15.75" customHeight="1" x14ac:dyDescent="0.2">
      <c r="A8" s="93"/>
      <c r="B8" s="269"/>
      <c r="C8" s="269"/>
      <c r="D8" s="123"/>
      <c r="F8" s="73" t="s">
        <v>4</v>
      </c>
      <c r="G8" s="263">
        <v>5</v>
      </c>
      <c r="H8" s="131" t="s">
        <v>5</v>
      </c>
      <c r="L8" s="132" t="s">
        <v>226</v>
      </c>
      <c r="AC8" s="132" t="s">
        <v>287</v>
      </c>
    </row>
    <row r="9" spans="1:29" s="130" customFormat="1" ht="16.5" customHeight="1" x14ac:dyDescent="0.2">
      <c r="A9" s="93"/>
      <c r="B9" s="269"/>
      <c r="C9" s="269"/>
      <c r="D9" s="123"/>
      <c r="F9" s="73" t="s">
        <v>6</v>
      </c>
      <c r="G9" s="133" t="s">
        <v>193</v>
      </c>
      <c r="H9" s="134"/>
      <c r="I9" s="134"/>
      <c r="L9" s="264" t="s">
        <v>311</v>
      </c>
      <c r="AC9" s="132" t="s">
        <v>288</v>
      </c>
    </row>
    <row r="10" spans="1:29" ht="5.0999999999999996" customHeight="1" x14ac:dyDescent="0.2">
      <c r="A10" s="93"/>
      <c r="B10" s="269"/>
      <c r="C10" s="269"/>
      <c r="D10" s="123"/>
    </row>
    <row r="11" spans="1:29" x14ac:dyDescent="0.2">
      <c r="A11" s="93"/>
      <c r="B11" s="269"/>
      <c r="C11" s="271" t="s">
        <v>282</v>
      </c>
      <c r="D11" s="123"/>
      <c r="L11" s="262"/>
      <c r="M11" s="135" t="s">
        <v>224</v>
      </c>
      <c r="N11" s="135"/>
      <c r="O11" s="136"/>
      <c r="P11" s="136"/>
      <c r="AC11" s="139" t="s">
        <v>289</v>
      </c>
    </row>
    <row r="12" spans="1:29" ht="12.75" customHeight="1" x14ac:dyDescent="0.2">
      <c r="A12" s="93"/>
      <c r="B12" s="269"/>
      <c r="C12" s="269"/>
      <c r="D12" s="123"/>
      <c r="L12" s="134" t="s">
        <v>227</v>
      </c>
      <c r="M12" s="134"/>
      <c r="N12" s="134"/>
      <c r="O12" s="134"/>
      <c r="P12" s="134"/>
      <c r="AC12" s="139" t="s">
        <v>290</v>
      </c>
    </row>
    <row r="13" spans="1:29" ht="12.75" customHeight="1" x14ac:dyDescent="0.2">
      <c r="A13" s="93"/>
      <c r="B13" s="269"/>
      <c r="C13" s="269"/>
      <c r="D13" s="123"/>
      <c r="L13" s="134"/>
      <c r="M13" s="134"/>
      <c r="N13" s="134"/>
      <c r="O13" s="134"/>
      <c r="P13" s="134"/>
      <c r="AC13" s="139" t="s">
        <v>291</v>
      </c>
    </row>
    <row r="14" spans="1:29" ht="12.75" customHeight="1" x14ac:dyDescent="0.2">
      <c r="A14" s="93"/>
      <c r="B14" s="269"/>
      <c r="C14" s="269"/>
      <c r="D14" s="123"/>
      <c r="L14" s="134"/>
      <c r="M14" s="134"/>
      <c r="N14" s="134"/>
      <c r="O14" s="134"/>
      <c r="P14" s="134"/>
      <c r="AC14" s="139" t="s">
        <v>292</v>
      </c>
    </row>
    <row r="15" spans="1:29" ht="5.0999999999999996" customHeight="1" thickBot="1" x14ac:dyDescent="0.25">
      <c r="A15" s="93"/>
      <c r="B15" s="269"/>
      <c r="C15" s="269"/>
      <c r="D15" s="123"/>
      <c r="F15" s="137"/>
      <c r="G15" s="137"/>
      <c r="H15" s="137"/>
      <c r="I15" s="137"/>
      <c r="J15" s="137"/>
      <c r="K15" s="137"/>
      <c r="L15" s="138"/>
      <c r="M15" s="137"/>
      <c r="N15" s="137"/>
      <c r="O15" s="137"/>
      <c r="P15" s="137"/>
      <c r="AC15" s="139"/>
    </row>
    <row r="16" spans="1:29" ht="13.5" customHeight="1" thickTop="1" x14ac:dyDescent="0.2">
      <c r="A16" s="93"/>
      <c r="B16" s="269"/>
      <c r="C16" s="269"/>
      <c r="D16" s="123"/>
      <c r="F16" s="139" t="s">
        <v>225</v>
      </c>
      <c r="H16" s="140" t="s">
        <v>194</v>
      </c>
      <c r="I16" s="261"/>
      <c r="L16" s="141"/>
      <c r="M16" s="99"/>
      <c r="N16" s="121"/>
      <c r="O16" s="121"/>
      <c r="P16" s="121"/>
      <c r="AC16" s="132" t="s">
        <v>293</v>
      </c>
    </row>
    <row r="17" spans="1:29" ht="5.0999999999999996" customHeight="1" x14ac:dyDescent="0.2">
      <c r="A17" s="98"/>
      <c r="B17" s="270"/>
      <c r="C17" s="270"/>
      <c r="D17" s="142"/>
      <c r="L17" s="139"/>
      <c r="AC17" s="132"/>
    </row>
    <row r="18" spans="1:29" ht="12.75" customHeight="1" x14ac:dyDescent="0.2">
      <c r="A18" s="143" t="s">
        <v>7</v>
      </c>
      <c r="B18" s="15"/>
      <c r="C18" s="15"/>
      <c r="D18" s="106"/>
      <c r="F18" s="144"/>
      <c r="G18" s="106"/>
      <c r="H18" s="106"/>
      <c r="I18" s="106"/>
      <c r="J18" s="106"/>
      <c r="L18" s="106"/>
      <c r="M18" s="106"/>
      <c r="N18" s="106"/>
      <c r="O18" s="106"/>
      <c r="P18" s="106"/>
      <c r="AC18" s="132" t="s">
        <v>294</v>
      </c>
    </row>
    <row r="19" spans="1:29" ht="12.75" customHeight="1" x14ac:dyDescent="0.2">
      <c r="B19" s="7"/>
      <c r="C19" s="7"/>
      <c r="F19" s="122"/>
      <c r="G19" s="122"/>
      <c r="H19" s="122"/>
      <c r="I19" s="122"/>
      <c r="J19" s="122"/>
      <c r="L19" s="106"/>
      <c r="M19" s="106"/>
      <c r="N19" s="106"/>
      <c r="O19" s="106"/>
      <c r="P19" s="106"/>
      <c r="AC19" s="139" t="s">
        <v>299</v>
      </c>
    </row>
    <row r="20" spans="1:29" ht="12.75" customHeight="1" x14ac:dyDescent="0.2">
      <c r="B20" s="7"/>
      <c r="C20" s="7"/>
      <c r="G20" s="122"/>
      <c r="H20" s="122"/>
      <c r="I20" s="122"/>
      <c r="L20" s="122"/>
      <c r="M20" s="122"/>
      <c r="N20" s="122"/>
      <c r="O20" s="122"/>
      <c r="P20" s="122"/>
      <c r="AC20" s="257" t="s">
        <v>298</v>
      </c>
    </row>
    <row r="21" spans="1:29" ht="5.0999999999999996" customHeight="1" x14ac:dyDescent="0.2">
      <c r="B21" s="7"/>
      <c r="C21" s="7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</row>
    <row r="22" spans="1:29" ht="12.75" customHeight="1" x14ac:dyDescent="0.2">
      <c r="B22" s="7"/>
      <c r="C22" s="7"/>
      <c r="F22" s="139"/>
      <c r="L22" s="145"/>
    </row>
    <row r="23" spans="1:29" ht="12.75" customHeight="1" x14ac:dyDescent="0.2">
      <c r="B23" s="7"/>
      <c r="C23" s="7"/>
      <c r="F23" s="279" t="str">
        <f>IF(M42=P42,"",IF(AND((L33+L36+L39)&lt;&gt;(O33+O36+O39),(L34+L37+L40)&lt;&gt;(O34+O37+O40)),"Orçamento a aprovar pelo SREC e VPGR: Preencher modelo próprio",IF((L33+L36+L39)&lt;&gt;(O33+O36+O39),"Orçamento a aprovar pelo SREC: Preencher modelo próprio",IF((L34+L37+L40)&lt;&gt;(O34+O37+O40),"Orçamento a aprovar pelo SREC e VPGR: Preencher modelo próprio",""))))</f>
        <v/>
      </c>
      <c r="G23" s="279"/>
      <c r="H23" s="279"/>
      <c r="I23" s="279"/>
      <c r="J23" s="279"/>
      <c r="K23" s="279"/>
      <c r="L23" s="279"/>
      <c r="M23" s="279"/>
      <c r="N23" s="279"/>
      <c r="O23" s="279"/>
      <c r="P23" s="279"/>
    </row>
    <row r="24" spans="1:29" ht="12.75" customHeight="1" x14ac:dyDescent="0.2">
      <c r="B24" s="7"/>
      <c r="C24" s="7"/>
      <c r="F24" s="139"/>
    </row>
    <row r="25" spans="1:29" ht="12.75" customHeight="1" x14ac:dyDescent="0.2">
      <c r="B25" s="7"/>
      <c r="C25" s="7"/>
      <c r="F25" s="113"/>
      <c r="G25" s="122"/>
      <c r="H25" s="122"/>
      <c r="I25" s="122"/>
      <c r="O25" s="139"/>
    </row>
    <row r="26" spans="1:29" ht="17.25" customHeight="1" x14ac:dyDescent="0.2">
      <c r="B26" s="7"/>
      <c r="C26" s="7"/>
      <c r="F26" s="122"/>
      <c r="G26" s="122"/>
      <c r="H26" s="122"/>
      <c r="I26" s="122"/>
      <c r="J26" s="122"/>
      <c r="M26" s="122"/>
      <c r="N26" s="122"/>
      <c r="O26" s="122"/>
      <c r="P26" s="122"/>
    </row>
    <row r="27" spans="1:29" ht="5.0999999999999996" customHeight="1" thickBot="1" x14ac:dyDescent="0.25">
      <c r="B27" s="7"/>
      <c r="C27" s="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</row>
    <row r="28" spans="1:29" ht="21" customHeight="1" thickTop="1" x14ac:dyDescent="0.2">
      <c r="B28" s="7"/>
      <c r="C28" s="7"/>
      <c r="F28" s="129" t="s">
        <v>159</v>
      </c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1:29" ht="5.0999999999999996" customHeight="1" x14ac:dyDescent="0.2">
      <c r="B29" s="7"/>
      <c r="C29" s="7"/>
    </row>
    <row r="30" spans="1:29" x14ac:dyDescent="0.2">
      <c r="B30" s="7"/>
      <c r="C30" s="7"/>
      <c r="F30" s="106"/>
      <c r="G30" s="106"/>
      <c r="H30" s="146" t="s">
        <v>8</v>
      </c>
      <c r="I30" s="147"/>
      <c r="J30" s="149" t="s">
        <v>234</v>
      </c>
      <c r="K30" s="258">
        <f>IF(G8&gt;=1,G8-1,"")</f>
        <v>4</v>
      </c>
      <c r="L30" s="259" t="str">
        <f>IF(G8=1,"ORDINÁRIO","º SUPLEMENTAR")</f>
        <v>º SUPLEMENTAR</v>
      </c>
      <c r="M30" s="149" t="s">
        <v>9</v>
      </c>
      <c r="N30" s="258">
        <f>+G8</f>
        <v>5</v>
      </c>
      <c r="O30" s="259" t="s">
        <v>242</v>
      </c>
    </row>
    <row r="31" spans="1:29" ht="5.0999999999999996" customHeight="1" x14ac:dyDescent="0.2">
      <c r="B31" s="7"/>
      <c r="C31" s="7"/>
    </row>
    <row r="32" spans="1:29" x14ac:dyDescent="0.2">
      <c r="B32" s="7"/>
      <c r="C32" s="7"/>
      <c r="F32" s="150" t="s">
        <v>10</v>
      </c>
      <c r="G32" s="106"/>
      <c r="H32" s="106"/>
      <c r="I32" s="106"/>
      <c r="J32" s="106"/>
      <c r="K32" s="177"/>
      <c r="L32" s="172">
        <f>L33+L34</f>
        <v>7342978</v>
      </c>
      <c r="M32" s="191" t="s">
        <v>11</v>
      </c>
      <c r="N32" s="177"/>
      <c r="O32" s="172">
        <f>O33+O34</f>
        <v>7342978</v>
      </c>
      <c r="P32" s="192" t="s">
        <v>11</v>
      </c>
    </row>
    <row r="33" spans="2:28" x14ac:dyDescent="0.2">
      <c r="B33" s="7"/>
      <c r="C33" s="7"/>
      <c r="F33" s="150"/>
      <c r="G33" s="151" t="s">
        <v>230</v>
      </c>
      <c r="H33" s="106"/>
      <c r="I33" s="106"/>
      <c r="J33" s="106"/>
      <c r="K33" s="178"/>
      <c r="L33" s="173">
        <f>+SUMIF(RECEITA!E5:E76,"500",RECEITA!H5:H76)</f>
        <v>142703</v>
      </c>
      <c r="M33" s="193"/>
      <c r="N33" s="178"/>
      <c r="O33" s="173">
        <f>+SUMIF(RECEITA!E5:E76,"500",RECEITA!K5:K76)</f>
        <v>142703</v>
      </c>
      <c r="P33" s="194"/>
    </row>
    <row r="34" spans="2:28" x14ac:dyDescent="0.2">
      <c r="B34" s="7"/>
      <c r="C34" s="7"/>
      <c r="F34" s="150"/>
      <c r="G34" s="151" t="s">
        <v>231</v>
      </c>
      <c r="H34" s="106"/>
      <c r="I34" s="106"/>
      <c r="J34" s="106"/>
      <c r="K34" s="178"/>
      <c r="L34" s="173">
        <f>+SUMIF(RECEITA!E5:E76,"311",RECEITA!H5:H76)</f>
        <v>7200275</v>
      </c>
      <c r="M34" s="193"/>
      <c r="N34" s="178"/>
      <c r="O34" s="173">
        <f>+SUMIF(RECEITA!E5:E76,"311",RECEITA!K5:K76)</f>
        <v>7200275</v>
      </c>
      <c r="P34" s="194"/>
    </row>
    <row r="35" spans="2:28" x14ac:dyDescent="0.2">
      <c r="B35" s="7"/>
      <c r="C35" s="7"/>
      <c r="F35" s="150" t="s">
        <v>12</v>
      </c>
      <c r="G35" s="106"/>
      <c r="H35" s="106"/>
      <c r="I35" s="106"/>
      <c r="J35" s="106"/>
      <c r="K35" s="177"/>
      <c r="L35" s="172">
        <f>L36+L37</f>
        <v>427929</v>
      </c>
      <c r="M35" s="152">
        <f>+L32+L35</f>
        <v>7770907</v>
      </c>
      <c r="N35" s="177"/>
      <c r="O35" s="172">
        <f>O36+O37</f>
        <v>427929</v>
      </c>
      <c r="P35" s="153">
        <f>+O32+O35</f>
        <v>7770907</v>
      </c>
      <c r="Q35" s="277" t="str">
        <f>IF(M42=M53,AC2,AC3)</f>
        <v>Orçamento Anterior Correto: receita igual à despesa</v>
      </c>
      <c r="R35" s="277"/>
      <c r="S35" s="277"/>
      <c r="T35" s="277"/>
      <c r="U35" s="277"/>
      <c r="V35" s="277"/>
      <c r="W35" s="277"/>
      <c r="X35" s="277"/>
      <c r="Y35" s="277"/>
      <c r="Z35" s="277"/>
      <c r="AA35" s="277"/>
    </row>
    <row r="36" spans="2:28" x14ac:dyDescent="0.2">
      <c r="B36" s="7"/>
      <c r="C36" s="7"/>
      <c r="F36" s="150"/>
      <c r="G36" s="151" t="s">
        <v>230</v>
      </c>
      <c r="H36" s="106"/>
      <c r="I36" s="106"/>
      <c r="J36" s="106"/>
      <c r="K36" s="179"/>
      <c r="L36" s="174">
        <f>SUMIF(RECEITA!E79:E85,"500",RECEITA!H79:H85)+SUMIF(RECEITA!E91:E94,"500",RECEITA!H91:H94)</f>
        <v>9922</v>
      </c>
      <c r="M36" s="193"/>
      <c r="N36" s="179"/>
      <c r="O36" s="174">
        <f>SUMIF(RECEITA!E79:E85,"500",RECEITA!K79:K85)+SUMIF(RECEITA!E91:E94,"500",RECEITA!K91:K94)</f>
        <v>9922</v>
      </c>
      <c r="P36" s="194"/>
      <c r="Q36" s="277" t="str">
        <f>IF(L33+L36+L39=L47+L50,AC4,AC6)</f>
        <v>O subagrupamento de receitas próprias do orçamento anterior está correto: receita 500 é igual à despesa 500</v>
      </c>
      <c r="R36" s="277"/>
      <c r="S36" s="277"/>
      <c r="T36" s="277"/>
      <c r="U36" s="277"/>
      <c r="V36" s="277"/>
      <c r="W36" s="277"/>
      <c r="X36" s="277"/>
      <c r="Y36" s="277"/>
      <c r="Z36" s="277"/>
      <c r="AA36" s="277"/>
    </row>
    <row r="37" spans="2:28" x14ac:dyDescent="0.2">
      <c r="B37" s="7"/>
      <c r="C37" s="7"/>
      <c r="F37" s="150"/>
      <c r="G37" s="151" t="s">
        <v>231</v>
      </c>
      <c r="H37" s="106"/>
      <c r="I37" s="106"/>
      <c r="J37" s="106"/>
      <c r="K37" s="178"/>
      <c r="L37" s="173">
        <f>SUMIF(RECEITA!E79:E85,"311",RECEITA!H79:H85)+SUMIF(RECEITA!E91:E94,"311",RECEITA!H91:H94)</f>
        <v>418007</v>
      </c>
      <c r="M37" s="193"/>
      <c r="N37" s="178"/>
      <c r="O37" s="173">
        <f>SUMIF(RECEITA!E79:E85,"311",RECEITA!K79:K85)+SUMIF(RECEITA!E91:E94,"311",RECEITA!K91:K94)</f>
        <v>418007</v>
      </c>
      <c r="P37" s="194"/>
      <c r="Q37" s="277" t="str">
        <f>IF(L34+L37+L40=L48+L51,AC8,AC9)</f>
        <v>O subagrupamento de receitas do Estado do orçamento anterior está correto: receita 311 é igual à despesa 311</v>
      </c>
      <c r="R37" s="277"/>
      <c r="S37" s="277"/>
      <c r="T37" s="277"/>
      <c r="U37" s="277"/>
      <c r="V37" s="277"/>
      <c r="W37" s="277"/>
      <c r="X37" s="277"/>
      <c r="Y37" s="277"/>
      <c r="Z37" s="277"/>
      <c r="AA37" s="277"/>
    </row>
    <row r="38" spans="2:28" x14ac:dyDescent="0.2">
      <c r="B38" s="7"/>
      <c r="C38" s="7"/>
      <c r="F38" s="150" t="s">
        <v>13</v>
      </c>
      <c r="G38" s="106"/>
      <c r="H38" s="106"/>
      <c r="I38" s="106"/>
      <c r="J38" s="106"/>
      <c r="K38" s="177"/>
      <c r="L38" s="172">
        <f>L39+L40</f>
        <v>0</v>
      </c>
      <c r="M38" s="152">
        <f>L38</f>
        <v>0</v>
      </c>
      <c r="N38" s="177"/>
      <c r="O38" s="172">
        <f>O39+O40</f>
        <v>0</v>
      </c>
      <c r="P38" s="153">
        <f>O38</f>
        <v>0</v>
      </c>
      <c r="S38" s="154"/>
    </row>
    <row r="39" spans="2:28" x14ac:dyDescent="0.2">
      <c r="B39" s="7"/>
      <c r="C39" s="7"/>
      <c r="F39" s="150"/>
      <c r="G39" s="151" t="s">
        <v>230</v>
      </c>
      <c r="H39" s="106"/>
      <c r="I39" s="106"/>
      <c r="J39" s="106"/>
      <c r="K39" s="178"/>
      <c r="L39" s="173">
        <f>SUMIF(RECEITA!E86:E89,"500",RECEITA!H86:H89)</f>
        <v>0</v>
      </c>
      <c r="M39" s="155"/>
      <c r="N39" s="178"/>
      <c r="O39" s="173">
        <f>SUMIF(RECEITA!E86:E89,"500",RECEITA!K86:K89)</f>
        <v>0</v>
      </c>
      <c r="P39" s="156"/>
      <c r="Q39" s="167"/>
    </row>
    <row r="40" spans="2:28" x14ac:dyDescent="0.2">
      <c r="B40" s="7"/>
      <c r="C40" s="7"/>
      <c r="F40" s="150"/>
      <c r="G40" s="151" t="s">
        <v>231</v>
      </c>
      <c r="H40" s="106"/>
      <c r="I40" s="106"/>
      <c r="J40" s="106"/>
      <c r="K40" s="178"/>
      <c r="L40" s="173">
        <f>SUMIF(RECEITA!E86:E89,"311",RECEITA!H86:H89)</f>
        <v>0</v>
      </c>
      <c r="M40" s="155"/>
      <c r="N40" s="178"/>
      <c r="O40" s="173">
        <f>SUMIF(RECEITA!E86:E89,"311",RECEITA!K86:K89)</f>
        <v>0</v>
      </c>
      <c r="P40" s="156"/>
      <c r="Q40" s="167"/>
    </row>
    <row r="41" spans="2:28" ht="13.5" thickBot="1" x14ac:dyDescent="0.25">
      <c r="B41" s="7"/>
      <c r="C41" s="7"/>
      <c r="F41" s="150" t="s">
        <v>14</v>
      </c>
      <c r="G41" s="106"/>
      <c r="H41" s="106"/>
      <c r="I41" s="106"/>
      <c r="J41" s="106"/>
      <c r="K41" s="274" t="s">
        <v>11</v>
      </c>
      <c r="L41" s="275"/>
      <c r="M41" s="157"/>
      <c r="N41" s="179"/>
      <c r="O41" s="174"/>
      <c r="P41" s="158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</row>
    <row r="42" spans="2:28" ht="14.25" thickTop="1" thickBot="1" x14ac:dyDescent="0.25">
      <c r="B42" s="7"/>
      <c r="C42" s="7"/>
      <c r="F42" s="106"/>
      <c r="G42" s="106"/>
      <c r="H42" s="159"/>
      <c r="I42" s="151" t="s">
        <v>15</v>
      </c>
      <c r="J42" s="106"/>
      <c r="K42" s="179"/>
      <c r="L42" s="174"/>
      <c r="M42" s="160">
        <f>+M35+M38</f>
        <v>7770907</v>
      </c>
      <c r="N42" s="179"/>
      <c r="O42" s="174"/>
      <c r="P42" s="161">
        <f>+P35+P38</f>
        <v>7770907</v>
      </c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</row>
    <row r="43" spans="2:28" ht="5.0999999999999996" customHeight="1" thickTop="1" x14ac:dyDescent="0.2">
      <c r="B43" s="7"/>
      <c r="C43" s="7"/>
      <c r="K43" s="179"/>
      <c r="L43" s="174"/>
      <c r="M43" s="195"/>
      <c r="N43" s="179"/>
      <c r="O43" s="174"/>
      <c r="P43" s="154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</row>
    <row r="44" spans="2:28" x14ac:dyDescent="0.2">
      <c r="B44" s="7"/>
      <c r="C44" s="7"/>
      <c r="H44" s="148" t="s">
        <v>16</v>
      </c>
      <c r="K44" s="196"/>
      <c r="L44" s="197"/>
      <c r="M44" s="198"/>
      <c r="N44" s="179"/>
      <c r="O44" s="174"/>
      <c r="P44" s="154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</row>
    <row r="45" spans="2:28" ht="5.0999999999999996" customHeight="1" x14ac:dyDescent="0.2">
      <c r="B45" s="7"/>
      <c r="C45" s="7"/>
      <c r="K45" s="179"/>
      <c r="L45" s="174"/>
      <c r="M45" s="198"/>
      <c r="N45" s="179"/>
      <c r="O45" s="174"/>
      <c r="P45" s="154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</row>
    <row r="46" spans="2:28" x14ac:dyDescent="0.2">
      <c r="B46" s="7"/>
      <c r="C46" s="7"/>
      <c r="F46" s="150" t="s">
        <v>10</v>
      </c>
      <c r="G46" s="106"/>
      <c r="H46" s="106"/>
      <c r="I46" s="106"/>
      <c r="J46" s="106"/>
      <c r="K46" s="180"/>
      <c r="L46" s="175">
        <f>L48+L47</f>
        <v>7753292</v>
      </c>
      <c r="M46" s="199" t="s">
        <v>11</v>
      </c>
      <c r="N46" s="180"/>
      <c r="O46" s="175">
        <f>O47+O48</f>
        <v>7753292</v>
      </c>
      <c r="P46" s="192" t="s">
        <v>11</v>
      </c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</row>
    <row r="47" spans="2:28" x14ac:dyDescent="0.2">
      <c r="B47" s="7"/>
      <c r="C47" s="7"/>
      <c r="F47" s="150"/>
      <c r="G47" s="151" t="s">
        <v>230</v>
      </c>
      <c r="H47" s="106"/>
      <c r="I47" s="106"/>
      <c r="J47" s="106"/>
      <c r="K47" s="179"/>
      <c r="L47" s="174">
        <f>SUMIF(DESPESA!E5:E287,"500",DESPESA!H5:H287)</f>
        <v>152625</v>
      </c>
      <c r="M47" s="193"/>
      <c r="N47" s="179"/>
      <c r="O47" s="174">
        <f>SUMIF(DESPESA!E5:E287,"500",DESPESA!K5:K287)</f>
        <v>152625</v>
      </c>
      <c r="P47" s="194"/>
      <c r="Q47" s="278" t="str">
        <f>IF(P42=P53,AC11,AC12)</f>
        <v>Orçamento Atual Correto: receita igual à despesa</v>
      </c>
      <c r="R47" s="278"/>
      <c r="S47" s="278"/>
      <c r="T47" s="278"/>
      <c r="U47" s="278"/>
      <c r="V47" s="278"/>
      <c r="W47" s="278"/>
      <c r="X47" s="278"/>
      <c r="Y47" s="278"/>
      <c r="Z47" s="278"/>
      <c r="AA47" s="278"/>
      <c r="AB47" s="139"/>
    </row>
    <row r="48" spans="2:28" x14ac:dyDescent="0.2">
      <c r="B48" s="7"/>
      <c r="C48" s="7"/>
      <c r="F48" s="150"/>
      <c r="G48" s="151" t="s">
        <v>231</v>
      </c>
      <c r="H48" s="106"/>
      <c r="I48" s="106"/>
      <c r="J48" s="106"/>
      <c r="K48" s="179"/>
      <c r="L48" s="174">
        <f>SUMIF(DESPESA!E5:E287,"311",DESPESA!H5:H287)</f>
        <v>7600667</v>
      </c>
      <c r="M48" s="193"/>
      <c r="N48" s="179"/>
      <c r="O48" s="174">
        <f>SUMIF(DESPESA!E5:E287,"311",DESPESA!K5:K287)</f>
        <v>7600667</v>
      </c>
      <c r="P48" s="194"/>
      <c r="Q48" s="278" t="str">
        <f>IF(O33+O36+O39=O47+O50,AC13,AC14)</f>
        <v>O subagrupamento de receitas próprias do orçamento atual está correto: receita 500 é igual à despesa 500</v>
      </c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139"/>
    </row>
    <row r="49" spans="2:28" x14ac:dyDescent="0.2">
      <c r="B49" s="7"/>
      <c r="C49" s="7"/>
      <c r="F49" s="150" t="s">
        <v>12</v>
      </c>
      <c r="G49" s="106"/>
      <c r="H49" s="106"/>
      <c r="I49" s="106"/>
      <c r="J49" s="106"/>
      <c r="K49" s="180"/>
      <c r="L49" s="175">
        <f>L51+L50</f>
        <v>17615</v>
      </c>
      <c r="M49" s="152">
        <f>+L46+L49</f>
        <v>7770907</v>
      </c>
      <c r="N49" s="180"/>
      <c r="O49" s="175">
        <f>O51+O50</f>
        <v>17615</v>
      </c>
      <c r="P49" s="153">
        <f>+O46+O49</f>
        <v>7770907</v>
      </c>
      <c r="Q49" s="278" t="str">
        <f>IF(O34+O37+O40=O48+O51,AC16,AC18)</f>
        <v>O subagrupamento de receitas do Estado do orçamento atual está correto: receita 311 é igual à despesa 311</v>
      </c>
      <c r="R49" s="278"/>
      <c r="S49" s="278"/>
      <c r="T49" s="278"/>
      <c r="U49" s="278"/>
      <c r="V49" s="278"/>
      <c r="W49" s="278"/>
      <c r="X49" s="278"/>
      <c r="Y49" s="278"/>
      <c r="Z49" s="278"/>
      <c r="AA49" s="278"/>
      <c r="AB49" s="139"/>
    </row>
    <row r="50" spans="2:28" x14ac:dyDescent="0.2">
      <c r="B50" s="7"/>
      <c r="C50" s="7"/>
      <c r="F50" s="150"/>
      <c r="G50" s="151" t="s">
        <v>230</v>
      </c>
      <c r="H50" s="106"/>
      <c r="I50" s="106"/>
      <c r="J50" s="106"/>
      <c r="K50" s="179"/>
      <c r="L50" s="174">
        <f>SUMIF(DESPESA!E296:E318,"500",DESPESA!H296:H318)</f>
        <v>0</v>
      </c>
      <c r="M50" s="155"/>
      <c r="N50" s="179"/>
      <c r="O50" s="174">
        <f>SUMIF(DESPESA!E296:E318,"500",DESPESA!K296:K318)</f>
        <v>0</v>
      </c>
      <c r="P50" s="162"/>
      <c r="Q50" s="139"/>
      <c r="R50" s="139"/>
      <c r="S50" s="198"/>
      <c r="T50" s="139"/>
      <c r="U50" s="139"/>
      <c r="V50" s="139"/>
      <c r="W50" s="139"/>
      <c r="X50" s="139"/>
      <c r="Y50" s="139"/>
      <c r="Z50" s="139"/>
      <c r="AA50" s="139"/>
      <c r="AB50" s="139"/>
    </row>
    <row r="51" spans="2:28" x14ac:dyDescent="0.2">
      <c r="B51" s="7"/>
      <c r="C51" s="7"/>
      <c r="F51" s="150"/>
      <c r="G51" s="151" t="s">
        <v>231</v>
      </c>
      <c r="H51" s="106"/>
      <c r="I51" s="106"/>
      <c r="J51" s="106"/>
      <c r="K51" s="179"/>
      <c r="L51" s="174">
        <f>SUMIF(DESPESA!E296:E318,"311",DESPESA!H296:H318)</f>
        <v>17615</v>
      </c>
      <c r="M51" s="155"/>
      <c r="N51" s="179"/>
      <c r="O51" s="174">
        <f>SUMIF(DESPESA!E296:E318,"311",DESPESA!K296:K318)</f>
        <v>17615</v>
      </c>
      <c r="P51" s="162"/>
      <c r="Q51" s="139"/>
      <c r="R51" s="139"/>
      <c r="S51" s="198"/>
      <c r="T51" s="139"/>
      <c r="U51" s="139"/>
      <c r="V51" s="139"/>
      <c r="W51" s="139"/>
      <c r="X51" s="139"/>
      <c r="Y51" s="139"/>
      <c r="Z51" s="139"/>
      <c r="AA51" s="139"/>
      <c r="AB51" s="139"/>
    </row>
    <row r="52" spans="2:28" ht="13.5" thickBot="1" x14ac:dyDescent="0.25">
      <c r="B52" s="7"/>
      <c r="C52" s="7"/>
      <c r="F52" s="150" t="s">
        <v>14</v>
      </c>
      <c r="G52" s="106"/>
      <c r="H52" s="106"/>
      <c r="I52" s="106"/>
      <c r="J52" s="106"/>
      <c r="K52" s="274" t="s">
        <v>11</v>
      </c>
      <c r="L52" s="275"/>
      <c r="M52" s="157"/>
      <c r="N52" s="200"/>
      <c r="O52" s="201" t="s">
        <v>11</v>
      </c>
      <c r="P52" s="163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</row>
    <row r="53" spans="2:28" ht="13.5" thickTop="1" x14ac:dyDescent="0.2">
      <c r="B53" s="7"/>
      <c r="C53" s="7"/>
      <c r="F53" s="106"/>
      <c r="G53" s="106"/>
      <c r="H53" s="159"/>
      <c r="I53" s="151" t="s">
        <v>17</v>
      </c>
      <c r="J53" s="106"/>
      <c r="K53" s="192"/>
      <c r="L53" s="202" t="s">
        <v>11</v>
      </c>
      <c r="M53" s="153">
        <f>+M49</f>
        <v>7770907</v>
      </c>
      <c r="N53" s="192"/>
      <c r="O53" s="202" t="s">
        <v>11</v>
      </c>
      <c r="P53" s="153">
        <f>+P49</f>
        <v>7770907</v>
      </c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</row>
    <row r="54" spans="2:28" ht="5.0999999999999996" customHeight="1" thickBot="1" x14ac:dyDescent="0.25">
      <c r="B54" s="7"/>
      <c r="C54" s="7"/>
      <c r="F54" s="137"/>
      <c r="G54" s="137"/>
      <c r="H54" s="137"/>
      <c r="I54" s="137"/>
      <c r="J54" s="137"/>
      <c r="K54" s="181"/>
      <c r="L54" s="176"/>
      <c r="M54" s="163"/>
      <c r="N54" s="181"/>
      <c r="O54" s="176"/>
      <c r="P54" s="137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</row>
    <row r="55" spans="2:28" ht="21" customHeight="1" thickTop="1" x14ac:dyDescent="0.2">
      <c r="B55" s="7"/>
      <c r="C55" s="7"/>
      <c r="G55" s="72" t="s">
        <v>18</v>
      </c>
      <c r="I55" s="122" t="s">
        <v>19</v>
      </c>
      <c r="J55" s="122"/>
      <c r="K55" s="122"/>
      <c r="L55" s="122"/>
      <c r="M55" s="122"/>
      <c r="N55" s="122"/>
      <c r="O55" s="122"/>
      <c r="P55" s="122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</row>
    <row r="56" spans="2:28" ht="20.25" customHeight="1" x14ac:dyDescent="0.2">
      <c r="B56" s="7"/>
      <c r="C56" s="7"/>
      <c r="G56" s="265" t="s">
        <v>309</v>
      </c>
      <c r="H56" s="266"/>
      <c r="I56" s="266"/>
      <c r="J56" s="266"/>
      <c r="K56" s="266"/>
      <c r="L56" s="266"/>
      <c r="M56" s="266"/>
      <c r="N56" s="260"/>
    </row>
    <row r="57" spans="2:28" ht="21" customHeight="1" x14ac:dyDescent="0.2">
      <c r="B57" s="7"/>
      <c r="C57" s="7"/>
      <c r="L57" s="113"/>
      <c r="M57" s="276" t="s">
        <v>224</v>
      </c>
      <c r="N57" s="276"/>
      <c r="O57" s="276"/>
      <c r="P57" s="276"/>
    </row>
    <row r="58" spans="2:28" ht="11.25" customHeight="1" x14ac:dyDescent="0.2">
      <c r="B58" s="7"/>
      <c r="C58" s="7"/>
      <c r="F58" s="164" t="s">
        <v>20</v>
      </c>
    </row>
    <row r="59" spans="2:28" ht="11.25" customHeight="1" x14ac:dyDescent="0.25">
      <c r="B59" s="7"/>
      <c r="C59" s="7"/>
      <c r="F59" s="164" t="s">
        <v>21</v>
      </c>
      <c r="L59" s="121"/>
      <c r="M59" s="99"/>
      <c r="N59" s="99"/>
      <c r="O59" s="182"/>
      <c r="P59" s="99"/>
    </row>
    <row r="60" spans="2:28" ht="11.25" customHeight="1" x14ac:dyDescent="0.2">
      <c r="B60" s="7"/>
      <c r="C60" s="7"/>
      <c r="F60" s="164" t="s">
        <v>22</v>
      </c>
    </row>
    <row r="61" spans="2:28" ht="11.25" customHeight="1" x14ac:dyDescent="0.2">
      <c r="B61" s="7"/>
      <c r="C61" s="7"/>
      <c r="F61" s="164" t="s">
        <v>23</v>
      </c>
      <c r="M61" s="99"/>
      <c r="N61" s="99"/>
      <c r="O61" s="99"/>
      <c r="P61" s="99"/>
    </row>
    <row r="62" spans="2:28" ht="11.25" customHeight="1" x14ac:dyDescent="0.25">
      <c r="B62" s="7"/>
      <c r="C62" s="7"/>
      <c r="F62" s="164" t="s">
        <v>24</v>
      </c>
      <c r="O62" s="165"/>
    </row>
    <row r="63" spans="2:28" ht="11.25" customHeight="1" x14ac:dyDescent="0.2">
      <c r="B63" s="7"/>
      <c r="C63" s="7"/>
      <c r="F63" s="164" t="s">
        <v>25</v>
      </c>
      <c r="M63" s="99"/>
      <c r="N63" s="99"/>
      <c r="O63" s="99"/>
      <c r="P63" s="99"/>
    </row>
    <row r="64" spans="2:28" ht="13.5" thickBot="1" x14ac:dyDescent="0.25">
      <c r="B64" s="7"/>
      <c r="C64" s="7"/>
      <c r="F64" s="166" t="s">
        <v>26</v>
      </c>
      <c r="G64" s="101"/>
      <c r="H64" s="101"/>
      <c r="I64" s="101"/>
      <c r="O64" s="167"/>
    </row>
    <row r="65" spans="2:15" ht="9" customHeight="1" x14ac:dyDescent="0.2">
      <c r="B65" s="7"/>
      <c r="C65" s="7"/>
      <c r="F65" s="168" t="s">
        <v>192</v>
      </c>
    </row>
    <row r="66" spans="2:15" ht="8.25" customHeight="1" x14ac:dyDescent="0.2">
      <c r="F66" s="168" t="s">
        <v>27</v>
      </c>
      <c r="O66" s="167"/>
    </row>
    <row r="67" spans="2:15" ht="3.75" customHeight="1" x14ac:dyDescent="0.2"/>
  </sheetData>
  <sheetProtection algorithmName="SHA-512" hashValue="N9W4+HSDj1xA6i+0I4JX4g2FiAD41NVf51j83S26ZYTdYU7HT8D2BqDi6ncKtE/o68momnF6/S71ko9+3EJ0xQ==" saltValue="zfjx9USSkm0+IaMdGatK/A==" spinCount="100000" sheet="1" objects="1" scenarios="1" selectLockedCells="1"/>
  <protectedRanges>
    <protectedRange sqref="A1:D17" name="Intervalo4"/>
    <protectedRange sqref="E30:I30 K30:P30" name="Intervalo3"/>
    <protectedRange sqref="E11:E21 E22:P26 E1:P10" name="Intervalo1"/>
    <protectedRange sqref="Q41 P55:P70 O69:O70 Q47 N58:N70 N55:O56 O58:O67 E55:M70" name="Intervalo2"/>
    <protectedRange sqref="F11:P15" name="Intervalo1_1"/>
    <protectedRange sqref="F16:P21" name="Intervalo1_2"/>
  </protectedRanges>
  <mergeCells count="11">
    <mergeCell ref="H4:P4"/>
    <mergeCell ref="K41:L41"/>
    <mergeCell ref="K52:L52"/>
    <mergeCell ref="M57:P57"/>
    <mergeCell ref="Q36:AA36"/>
    <mergeCell ref="Q37:AA37"/>
    <mergeCell ref="Q35:AA35"/>
    <mergeCell ref="Q47:AA47"/>
    <mergeCell ref="Q48:AA48"/>
    <mergeCell ref="Q49:AA49"/>
    <mergeCell ref="F23:P23"/>
  </mergeCells>
  <phoneticPr fontId="0" type="noConversion"/>
  <conditionalFormatting sqref="Q35">
    <cfRule type="cellIs" dxfId="23" priority="15" operator="equal">
      <formula>$AC$3</formula>
    </cfRule>
    <cfRule type="cellIs" dxfId="22" priority="16" operator="equal">
      <formula>$AC$2</formula>
    </cfRule>
  </conditionalFormatting>
  <conditionalFormatting sqref="Q36">
    <cfRule type="cellIs" dxfId="21" priority="13" operator="equal">
      <formula>$AC$6</formula>
    </cfRule>
    <cfRule type="cellIs" dxfId="20" priority="14" operator="equal">
      <formula>$AC$4</formula>
    </cfRule>
  </conditionalFormatting>
  <conditionalFormatting sqref="Q37">
    <cfRule type="cellIs" dxfId="19" priority="11" operator="equal">
      <formula>$AC$9</formula>
    </cfRule>
    <cfRule type="cellIs" dxfId="18" priority="12" operator="equal">
      <formula>$AC$8</formula>
    </cfRule>
  </conditionalFormatting>
  <conditionalFormatting sqref="Q47">
    <cfRule type="cellIs" dxfId="17" priority="9" operator="equal">
      <formula>$AC$12</formula>
    </cfRule>
    <cfRule type="cellIs" dxfId="16" priority="10" operator="equal">
      <formula>$AC$11</formula>
    </cfRule>
  </conditionalFormatting>
  <conditionalFormatting sqref="Q48">
    <cfRule type="cellIs" dxfId="15" priority="7" operator="equal">
      <formula>$AC$14</formula>
    </cfRule>
    <cfRule type="cellIs" dxfId="14" priority="8" operator="equal">
      <formula>$AC$13</formula>
    </cfRule>
  </conditionalFormatting>
  <conditionalFormatting sqref="Q49">
    <cfRule type="cellIs" dxfId="13" priority="5" operator="equal">
      <formula>$AC$18</formula>
    </cfRule>
    <cfRule type="cellIs" dxfId="12" priority="6" operator="equal">
      <formula>$AC$16</formula>
    </cfRule>
  </conditionalFormatting>
  <conditionalFormatting sqref="F23:P23">
    <cfRule type="cellIs" dxfId="11" priority="1" operator="equal">
      <formula>$AC$20</formula>
    </cfRule>
    <cfRule type="cellIs" dxfId="10" priority="2" operator="equal">
      <formula>$AC$19</formula>
    </cfRule>
  </conditionalFormatting>
  <pageMargins left="0.23622047244094491" right="0.43307086614173229" top="0.27559055118110237" bottom="0.27559055118110237" header="0.31496062992125984" footer="0.23622047244094491"/>
  <pageSetup paperSize="8" scale="96" orientation="landscape" horizontalDpi="800" verticalDpi="4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 moveWithCells="1">
              <from>
                <xdr:col>10</xdr:col>
                <xdr:colOff>285750</xdr:colOff>
                <xdr:row>0</xdr:row>
                <xdr:rowOff>38100</xdr:rowOff>
              </from>
              <to>
                <xdr:col>11</xdr:col>
                <xdr:colOff>361950</xdr:colOff>
                <xdr:row>0</xdr:row>
                <xdr:rowOff>381000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showGridLines="0" showZeros="0" topLeftCell="A31" zoomScale="74" zoomScaleNormal="74" workbookViewId="0">
      <selection activeCell="F68" sqref="F68"/>
    </sheetView>
  </sheetViews>
  <sheetFormatPr defaultColWidth="9.33203125" defaultRowHeight="15.75" customHeight="1" x14ac:dyDescent="0.2"/>
  <cols>
    <col min="1" max="2" width="5.83203125" style="58" customWidth="1"/>
    <col min="3" max="3" width="6.6640625" style="58" customWidth="1"/>
    <col min="4" max="5" width="6.83203125" style="59" customWidth="1"/>
    <col min="6" max="6" width="77.5" style="57" bestFit="1" customWidth="1"/>
    <col min="7" max="7" width="11.5" style="58" customWidth="1"/>
    <col min="8" max="8" width="18" style="57" customWidth="1"/>
    <col min="9" max="11" width="24" style="57" customWidth="1"/>
    <col min="12" max="16384" width="9.33203125" style="57"/>
  </cols>
  <sheetData>
    <row r="1" spans="1:11" s="19" customFormat="1" ht="15.75" customHeight="1" thickBot="1" x14ac:dyDescent="0.25">
      <c r="A1" s="17"/>
      <c r="B1" s="17"/>
      <c r="C1" s="17"/>
      <c r="D1" s="18"/>
      <c r="E1" s="18"/>
      <c r="G1" s="17"/>
      <c r="K1" s="20" t="s">
        <v>28</v>
      </c>
    </row>
    <row r="2" spans="1:11" s="25" customFormat="1" ht="15.75" customHeight="1" thickTop="1" thickBot="1" x14ac:dyDescent="0.2">
      <c r="A2" s="280" t="s">
        <v>107</v>
      </c>
      <c r="B2" s="283" t="s">
        <v>108</v>
      </c>
      <c r="C2" s="283" t="s">
        <v>109</v>
      </c>
      <c r="D2" s="283" t="s">
        <v>143</v>
      </c>
      <c r="E2" s="283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15.75" customHeight="1" thickTop="1" x14ac:dyDescent="0.2">
      <c r="A3" s="281"/>
      <c r="B3" s="284"/>
      <c r="C3" s="284"/>
      <c r="D3" s="284"/>
      <c r="E3" s="284"/>
      <c r="F3" s="26" t="s">
        <v>30</v>
      </c>
      <c r="G3" s="26" t="s">
        <v>31</v>
      </c>
      <c r="H3" s="189">
        <f>IF(ROSTO!G8&lt;=1,"",(ROSTO!G8-1))</f>
        <v>4</v>
      </c>
      <c r="I3" s="210"/>
      <c r="J3" s="210"/>
      <c r="K3" s="29" t="s">
        <v>195</v>
      </c>
    </row>
    <row r="4" spans="1:11" s="25" customFormat="1" ht="15.75" customHeight="1" x14ac:dyDescent="0.15">
      <c r="A4" s="282"/>
      <c r="B4" s="285"/>
      <c r="C4" s="285"/>
      <c r="D4" s="285"/>
      <c r="E4" s="285"/>
      <c r="F4" s="30"/>
      <c r="G4" s="31" t="s">
        <v>32</v>
      </c>
      <c r="H4" s="190" t="str">
        <f>IF(ROSTO!G8&lt;=1,"ORDINÁRIO","SUPLEMENTAR")</f>
        <v>SUPLEMENTAR</v>
      </c>
      <c r="I4" s="190" t="s">
        <v>196</v>
      </c>
      <c r="J4" s="190" t="s">
        <v>197</v>
      </c>
      <c r="K4" s="33" t="s">
        <v>198</v>
      </c>
    </row>
    <row r="5" spans="1:11" s="19" customFormat="1" ht="15.75" customHeight="1" x14ac:dyDescent="0.2">
      <c r="A5" s="34"/>
      <c r="B5" s="35"/>
      <c r="C5" s="35"/>
      <c r="D5" s="36"/>
      <c r="E5" s="36"/>
      <c r="F5" s="37"/>
      <c r="G5" s="35"/>
      <c r="H5" s="2"/>
      <c r="I5" s="16"/>
      <c r="J5" s="16"/>
      <c r="K5" s="12"/>
    </row>
    <row r="6" spans="1:11" s="19" customFormat="1" ht="15.75" customHeight="1" x14ac:dyDescent="0.2">
      <c r="A6" s="38"/>
      <c r="B6" s="39"/>
      <c r="C6" s="39"/>
      <c r="D6" s="36"/>
      <c r="E6" s="36"/>
      <c r="F6" s="40" t="s">
        <v>33</v>
      </c>
      <c r="G6" s="35"/>
      <c r="H6" s="2"/>
      <c r="I6" s="16"/>
      <c r="J6" s="16"/>
      <c r="K6" s="12"/>
    </row>
    <row r="7" spans="1:11" s="19" customFormat="1" ht="15.75" customHeight="1" x14ac:dyDescent="0.2">
      <c r="A7" s="183">
        <v>4</v>
      </c>
      <c r="B7" s="184" t="s">
        <v>63</v>
      </c>
      <c r="C7" s="184" t="s">
        <v>63</v>
      </c>
      <c r="D7" s="36"/>
      <c r="E7" s="36"/>
      <c r="F7" s="43" t="s">
        <v>110</v>
      </c>
      <c r="G7" s="35"/>
      <c r="H7" s="2"/>
      <c r="I7" s="16"/>
      <c r="J7" s="16"/>
      <c r="K7" s="12"/>
    </row>
    <row r="8" spans="1:11" s="19" customFormat="1" ht="15.75" customHeight="1" x14ac:dyDescent="0.2">
      <c r="A8" s="183">
        <v>4</v>
      </c>
      <c r="B8" s="185">
        <v>1</v>
      </c>
      <c r="C8" s="184" t="s">
        <v>63</v>
      </c>
      <c r="D8" s="36"/>
      <c r="E8" s="36"/>
      <c r="F8" s="43" t="s">
        <v>111</v>
      </c>
      <c r="G8" s="35"/>
      <c r="H8" s="2"/>
      <c r="I8" s="16"/>
      <c r="J8" s="16"/>
      <c r="K8" s="12"/>
    </row>
    <row r="9" spans="1:11" s="19" customFormat="1" ht="15.75" customHeight="1" x14ac:dyDescent="0.2">
      <c r="A9" s="38">
        <v>4</v>
      </c>
      <c r="B9" s="39">
        <v>1</v>
      </c>
      <c r="C9" s="39">
        <v>22</v>
      </c>
      <c r="D9" s="39"/>
      <c r="E9" s="39">
        <v>500</v>
      </c>
      <c r="F9" s="45" t="s">
        <v>112</v>
      </c>
      <c r="G9" s="1"/>
      <c r="H9" s="3">
        <v>2000</v>
      </c>
      <c r="I9" s="2"/>
      <c r="J9" s="2"/>
      <c r="K9" s="13">
        <f>+H9+I9-J9</f>
        <v>2000</v>
      </c>
    </row>
    <row r="10" spans="1:11" s="19" customFormat="1" ht="15.75" customHeight="1" x14ac:dyDescent="0.2">
      <c r="A10" s="38">
        <v>4</v>
      </c>
      <c r="B10" s="39">
        <v>1</v>
      </c>
      <c r="C10" s="39">
        <v>99</v>
      </c>
      <c r="D10" s="39"/>
      <c r="E10" s="39">
        <v>500</v>
      </c>
      <c r="F10" s="45" t="s">
        <v>113</v>
      </c>
      <c r="G10" s="1"/>
      <c r="H10" s="3">
        <v>7000</v>
      </c>
      <c r="I10" s="2"/>
      <c r="J10" s="2"/>
      <c r="K10" s="13">
        <f t="shared" ref="K10:K47" si="0">+H10+I10-J10</f>
        <v>7000</v>
      </c>
    </row>
    <row r="11" spans="1:11" s="19" customFormat="1" ht="15.75" customHeight="1" x14ac:dyDescent="0.2">
      <c r="A11" s="183">
        <v>4</v>
      </c>
      <c r="B11" s="185">
        <v>2</v>
      </c>
      <c r="C11" s="184" t="s">
        <v>63</v>
      </c>
      <c r="D11" s="36"/>
      <c r="E11" s="36"/>
      <c r="F11" s="43" t="s">
        <v>114</v>
      </c>
      <c r="G11" s="35"/>
      <c r="H11" s="3"/>
      <c r="I11" s="16"/>
      <c r="J11" s="16"/>
      <c r="K11" s="13"/>
    </row>
    <row r="12" spans="1:11" s="19" customFormat="1" ht="15.75" customHeight="1" x14ac:dyDescent="0.2">
      <c r="A12" s="38">
        <v>4</v>
      </c>
      <c r="B12" s="39">
        <v>2</v>
      </c>
      <c r="C12" s="39">
        <v>1</v>
      </c>
      <c r="D12" s="36"/>
      <c r="E12" s="36">
        <v>500</v>
      </c>
      <c r="F12" s="45" t="s">
        <v>208</v>
      </c>
      <c r="G12" s="1"/>
      <c r="H12" s="2"/>
      <c r="I12" s="2"/>
      <c r="J12" s="2"/>
      <c r="K12" s="13">
        <f t="shared" si="0"/>
        <v>0</v>
      </c>
    </row>
    <row r="13" spans="1:11" s="19" customFormat="1" ht="15.75" customHeight="1" x14ac:dyDescent="0.2">
      <c r="A13" s="38">
        <v>4</v>
      </c>
      <c r="B13" s="39">
        <v>2</v>
      </c>
      <c r="C13" s="39">
        <v>99</v>
      </c>
      <c r="D13" s="36"/>
      <c r="E13" s="36">
        <v>500</v>
      </c>
      <c r="F13" s="45" t="s">
        <v>115</v>
      </c>
      <c r="G13" s="1"/>
      <c r="H13" s="3">
        <v>3000</v>
      </c>
      <c r="I13" s="2"/>
      <c r="J13" s="2"/>
      <c r="K13" s="13">
        <f t="shared" si="0"/>
        <v>3000</v>
      </c>
    </row>
    <row r="14" spans="1:11" s="19" customFormat="1" ht="15.75" customHeight="1" x14ac:dyDescent="0.2">
      <c r="A14" s="183">
        <v>5</v>
      </c>
      <c r="B14" s="184" t="s">
        <v>63</v>
      </c>
      <c r="C14" s="184" t="s">
        <v>63</v>
      </c>
      <c r="D14" s="36"/>
      <c r="E14" s="36"/>
      <c r="F14" s="43" t="s">
        <v>160</v>
      </c>
      <c r="G14" s="36"/>
      <c r="H14" s="3"/>
      <c r="I14" s="46"/>
      <c r="J14" s="46"/>
      <c r="K14" s="13"/>
    </row>
    <row r="15" spans="1:11" s="19" customFormat="1" ht="15.75" customHeight="1" x14ac:dyDescent="0.2">
      <c r="A15" s="183">
        <v>5</v>
      </c>
      <c r="B15" s="184">
        <v>2</v>
      </c>
      <c r="C15" s="184" t="s">
        <v>63</v>
      </c>
      <c r="D15" s="36"/>
      <c r="E15" s="36"/>
      <c r="F15" s="43" t="s">
        <v>180</v>
      </c>
      <c r="G15" s="36"/>
      <c r="H15" s="3"/>
      <c r="I15" s="46"/>
      <c r="J15" s="46"/>
      <c r="K15" s="13"/>
    </row>
    <row r="16" spans="1:11" s="19" customFormat="1" ht="15.75" customHeight="1" x14ac:dyDescent="0.2">
      <c r="A16" s="38">
        <v>5</v>
      </c>
      <c r="B16" s="39">
        <v>2</v>
      </c>
      <c r="C16" s="39">
        <v>1</v>
      </c>
      <c r="D16" s="36"/>
      <c r="E16" s="36">
        <v>500</v>
      </c>
      <c r="F16" s="45" t="s">
        <v>181</v>
      </c>
      <c r="G16" s="4"/>
      <c r="H16" s="3"/>
      <c r="I16" s="3"/>
      <c r="J16" s="3"/>
      <c r="K16" s="13">
        <f t="shared" si="0"/>
        <v>0</v>
      </c>
    </row>
    <row r="17" spans="1:11" s="19" customFormat="1" ht="15.75" customHeight="1" x14ac:dyDescent="0.2">
      <c r="A17" s="183">
        <v>5</v>
      </c>
      <c r="B17" s="184">
        <v>10</v>
      </c>
      <c r="C17" s="184" t="s">
        <v>63</v>
      </c>
      <c r="D17" s="36"/>
      <c r="E17" s="36"/>
      <c r="F17" s="43" t="s">
        <v>161</v>
      </c>
      <c r="G17" s="36"/>
      <c r="H17" s="3"/>
      <c r="I17" s="46"/>
      <c r="J17" s="46"/>
      <c r="K17" s="13"/>
    </row>
    <row r="18" spans="1:11" s="19" customFormat="1" ht="15.75" customHeight="1" x14ac:dyDescent="0.2">
      <c r="A18" s="38">
        <v>5</v>
      </c>
      <c r="B18" s="39">
        <v>10</v>
      </c>
      <c r="C18" s="39">
        <v>1</v>
      </c>
      <c r="D18" s="39"/>
      <c r="E18" s="39">
        <v>500</v>
      </c>
      <c r="F18" s="45" t="s">
        <v>162</v>
      </c>
      <c r="G18" s="4"/>
      <c r="H18" s="3"/>
      <c r="I18" s="2"/>
      <c r="J18" s="2"/>
      <c r="K18" s="13">
        <f t="shared" si="0"/>
        <v>0</v>
      </c>
    </row>
    <row r="19" spans="1:11" s="19" customFormat="1" ht="15.75" customHeight="1" x14ac:dyDescent="0.2">
      <c r="A19" s="183">
        <v>6</v>
      </c>
      <c r="B19" s="184" t="s">
        <v>63</v>
      </c>
      <c r="C19" s="184" t="s">
        <v>63</v>
      </c>
      <c r="D19" s="36"/>
      <c r="E19" s="36"/>
      <c r="F19" s="43" t="s">
        <v>45</v>
      </c>
      <c r="G19" s="36"/>
      <c r="H19" s="3"/>
      <c r="I19" s="46"/>
      <c r="J19" s="46"/>
      <c r="K19" s="13"/>
    </row>
    <row r="20" spans="1:11" s="19" customFormat="1" ht="15.75" customHeight="1" x14ac:dyDescent="0.2">
      <c r="A20" s="41">
        <v>6</v>
      </c>
      <c r="B20" s="42">
        <v>1</v>
      </c>
      <c r="C20" s="42" t="s">
        <v>63</v>
      </c>
      <c r="D20" s="36"/>
      <c r="E20" s="36"/>
      <c r="F20" s="43" t="s">
        <v>205</v>
      </c>
      <c r="G20" s="36"/>
      <c r="H20" s="3"/>
      <c r="I20" s="46"/>
      <c r="J20" s="46"/>
      <c r="K20" s="13"/>
    </row>
    <row r="21" spans="1:11" s="19" customFormat="1" ht="15.75" customHeight="1" x14ac:dyDescent="0.2">
      <c r="A21" s="38">
        <v>6</v>
      </c>
      <c r="B21" s="39">
        <v>1</v>
      </c>
      <c r="C21" s="39">
        <v>1</v>
      </c>
      <c r="D21" s="39"/>
      <c r="E21" s="39">
        <v>311</v>
      </c>
      <c r="F21" s="47" t="s">
        <v>206</v>
      </c>
      <c r="G21" s="4"/>
      <c r="H21" s="208"/>
      <c r="I21" s="3"/>
      <c r="J21" s="3"/>
      <c r="K21" s="13">
        <f t="shared" si="0"/>
        <v>0</v>
      </c>
    </row>
    <row r="22" spans="1:11" s="19" customFormat="1" ht="15.75" customHeight="1" x14ac:dyDescent="0.2">
      <c r="A22" s="38">
        <v>6</v>
      </c>
      <c r="B22" s="39">
        <v>1</v>
      </c>
      <c r="C22" s="39">
        <v>2</v>
      </c>
      <c r="D22" s="39"/>
      <c r="E22" s="39">
        <v>500</v>
      </c>
      <c r="F22" s="47" t="s">
        <v>207</v>
      </c>
      <c r="G22" s="4"/>
      <c r="H22" s="208"/>
      <c r="I22" s="3"/>
      <c r="J22" s="3"/>
      <c r="K22" s="13">
        <f t="shared" si="0"/>
        <v>0</v>
      </c>
    </row>
    <row r="23" spans="1:11" s="19" customFormat="1" ht="15.75" customHeight="1" x14ac:dyDescent="0.2">
      <c r="A23" s="41">
        <v>6</v>
      </c>
      <c r="B23" s="42">
        <v>2</v>
      </c>
      <c r="C23" s="42" t="s">
        <v>63</v>
      </c>
      <c r="D23" s="36"/>
      <c r="E23" s="36"/>
      <c r="F23" s="43" t="s">
        <v>228</v>
      </c>
      <c r="G23" s="36"/>
      <c r="H23" s="3"/>
      <c r="I23" s="46"/>
      <c r="J23" s="46"/>
      <c r="K23" s="13"/>
    </row>
    <row r="24" spans="1:11" s="19" customFormat="1" ht="15.75" customHeight="1" x14ac:dyDescent="0.2">
      <c r="A24" s="38">
        <v>6</v>
      </c>
      <c r="B24" s="39">
        <v>2</v>
      </c>
      <c r="C24" s="39">
        <v>1</v>
      </c>
      <c r="D24" s="39"/>
      <c r="E24" s="39">
        <v>311</v>
      </c>
      <c r="F24" s="47" t="s">
        <v>181</v>
      </c>
      <c r="G24" s="4"/>
      <c r="H24" s="3"/>
      <c r="I24" s="3"/>
      <c r="J24" s="3"/>
      <c r="K24" s="13">
        <f t="shared" si="0"/>
        <v>0</v>
      </c>
    </row>
    <row r="25" spans="1:11" s="19" customFormat="1" ht="15.75" customHeight="1" x14ac:dyDescent="0.2">
      <c r="A25" s="38">
        <v>6</v>
      </c>
      <c r="B25" s="39">
        <v>2</v>
      </c>
      <c r="C25" s="39">
        <v>1</v>
      </c>
      <c r="D25" s="39"/>
      <c r="E25" s="39">
        <v>500</v>
      </c>
      <c r="F25" s="47" t="s">
        <v>181</v>
      </c>
      <c r="G25" s="4"/>
      <c r="H25" s="208">
        <v>200</v>
      </c>
      <c r="I25" s="3"/>
      <c r="J25" s="3"/>
      <c r="K25" s="13">
        <f t="shared" si="0"/>
        <v>200</v>
      </c>
    </row>
    <row r="26" spans="1:11" s="19" customFormat="1" ht="15.75" customHeight="1" x14ac:dyDescent="0.2">
      <c r="A26" s="183">
        <v>6</v>
      </c>
      <c r="B26" s="184" t="s">
        <v>147</v>
      </c>
      <c r="C26" s="184" t="s">
        <v>63</v>
      </c>
      <c r="D26" s="36"/>
      <c r="E26" s="36"/>
      <c r="F26" s="43" t="s">
        <v>148</v>
      </c>
      <c r="G26" s="36"/>
      <c r="H26" s="3"/>
      <c r="I26" s="46"/>
      <c r="J26" s="46"/>
      <c r="K26" s="13"/>
    </row>
    <row r="27" spans="1:11" s="19" customFormat="1" ht="15.75" customHeight="1" x14ac:dyDescent="0.2">
      <c r="A27" s="38">
        <v>6</v>
      </c>
      <c r="B27" s="39">
        <v>3</v>
      </c>
      <c r="C27" s="39">
        <v>1</v>
      </c>
      <c r="D27" s="39"/>
      <c r="E27" s="39"/>
      <c r="F27" s="45" t="s">
        <v>184</v>
      </c>
      <c r="G27" s="35"/>
      <c r="H27" s="3"/>
      <c r="I27" s="16"/>
      <c r="J27" s="16"/>
      <c r="K27" s="13"/>
    </row>
    <row r="28" spans="1:11" s="19" customFormat="1" ht="15.75" customHeight="1" x14ac:dyDescent="0.2">
      <c r="A28" s="38">
        <v>6</v>
      </c>
      <c r="B28" s="39">
        <v>3</v>
      </c>
      <c r="C28" s="39">
        <v>1</v>
      </c>
      <c r="D28" s="39">
        <v>1</v>
      </c>
      <c r="E28" s="39">
        <v>311</v>
      </c>
      <c r="F28" s="47" t="s">
        <v>209</v>
      </c>
      <c r="G28" s="4"/>
      <c r="H28" s="3"/>
      <c r="I28" s="3"/>
      <c r="J28" s="3"/>
      <c r="K28" s="13">
        <f t="shared" si="0"/>
        <v>0</v>
      </c>
    </row>
    <row r="29" spans="1:11" s="19" customFormat="1" ht="15.75" customHeight="1" x14ac:dyDescent="0.2">
      <c r="A29" s="38">
        <v>6</v>
      </c>
      <c r="B29" s="39">
        <v>3</v>
      </c>
      <c r="C29" s="39">
        <v>11</v>
      </c>
      <c r="D29" s="39"/>
      <c r="E29" s="39"/>
      <c r="F29" s="47" t="s">
        <v>179</v>
      </c>
      <c r="G29" s="36"/>
      <c r="H29" s="3"/>
      <c r="I29" s="46"/>
      <c r="J29" s="46"/>
      <c r="K29" s="13"/>
    </row>
    <row r="30" spans="1:11" s="19" customFormat="1" ht="15.75" customHeight="1" x14ac:dyDescent="0.2">
      <c r="A30" s="38">
        <v>6</v>
      </c>
      <c r="B30" s="39">
        <v>3</v>
      </c>
      <c r="C30" s="39">
        <v>11</v>
      </c>
      <c r="D30" s="39">
        <v>1</v>
      </c>
      <c r="E30" s="39">
        <v>311</v>
      </c>
      <c r="F30" s="47" t="s">
        <v>212</v>
      </c>
      <c r="G30" s="4"/>
      <c r="H30" s="3">
        <v>50000</v>
      </c>
      <c r="I30" s="3"/>
      <c r="J30" s="3"/>
      <c r="K30" s="13">
        <f t="shared" si="0"/>
        <v>50000</v>
      </c>
    </row>
    <row r="31" spans="1:11" s="19" customFormat="1" ht="15.75" customHeight="1" x14ac:dyDescent="0.2">
      <c r="A31" s="38">
        <v>6</v>
      </c>
      <c r="B31" s="39">
        <v>3</v>
      </c>
      <c r="C31" s="39">
        <v>11</v>
      </c>
      <c r="D31" s="39">
        <v>2</v>
      </c>
      <c r="E31" s="39">
        <v>311</v>
      </c>
      <c r="F31" s="47" t="s">
        <v>182</v>
      </c>
      <c r="G31" s="4"/>
      <c r="H31" s="3"/>
      <c r="I31" s="3"/>
      <c r="J31" s="3"/>
      <c r="K31" s="13">
        <f t="shared" si="0"/>
        <v>0</v>
      </c>
    </row>
    <row r="32" spans="1:11" s="19" customFormat="1" ht="15.75" customHeight="1" x14ac:dyDescent="0.2">
      <c r="A32" s="49">
        <v>6</v>
      </c>
      <c r="B32" s="50">
        <v>3</v>
      </c>
      <c r="C32" s="50">
        <v>11</v>
      </c>
      <c r="D32" s="50">
        <v>3</v>
      </c>
      <c r="E32" s="50">
        <v>311</v>
      </c>
      <c r="F32" s="47" t="s">
        <v>183</v>
      </c>
      <c r="G32" s="4"/>
      <c r="H32" s="3"/>
      <c r="I32" s="3"/>
      <c r="J32" s="3"/>
      <c r="K32" s="13">
        <f t="shared" si="0"/>
        <v>0</v>
      </c>
    </row>
    <row r="33" spans="1:11" s="19" customFormat="1" ht="15.75" customHeight="1" x14ac:dyDescent="0.2">
      <c r="A33" s="183">
        <v>6</v>
      </c>
      <c r="B33" s="185">
        <v>4</v>
      </c>
      <c r="C33" s="184" t="s">
        <v>63</v>
      </c>
      <c r="D33" s="36"/>
      <c r="E33" s="36"/>
      <c r="F33" s="43" t="s">
        <v>235</v>
      </c>
      <c r="G33" s="35"/>
      <c r="H33" s="3"/>
      <c r="I33" s="16"/>
      <c r="J33" s="16"/>
      <c r="K33" s="13"/>
    </row>
    <row r="34" spans="1:11" s="19" customFormat="1" ht="15.75" customHeight="1" x14ac:dyDescent="0.2">
      <c r="A34" s="38">
        <v>6</v>
      </c>
      <c r="B34" s="39">
        <v>4</v>
      </c>
      <c r="C34" s="39">
        <v>1</v>
      </c>
      <c r="D34" s="39"/>
      <c r="E34" s="39"/>
      <c r="F34" s="47" t="s">
        <v>128</v>
      </c>
      <c r="G34" s="35"/>
      <c r="H34" s="3"/>
      <c r="I34" s="16"/>
      <c r="J34" s="16"/>
      <c r="K34" s="13"/>
    </row>
    <row r="35" spans="1:11" s="19" customFormat="1" ht="15.75" customHeight="1" x14ac:dyDescent="0.2">
      <c r="A35" s="38">
        <v>6</v>
      </c>
      <c r="B35" s="39">
        <v>4</v>
      </c>
      <c r="C35" s="39">
        <v>1</v>
      </c>
      <c r="D35" s="39">
        <v>1</v>
      </c>
      <c r="E35" s="39">
        <v>311</v>
      </c>
      <c r="F35" s="47" t="s">
        <v>236</v>
      </c>
      <c r="G35" s="1"/>
      <c r="H35" s="3">
        <v>7133660</v>
      </c>
      <c r="I35" s="2"/>
      <c r="J35" s="2"/>
      <c r="K35" s="13">
        <f t="shared" si="0"/>
        <v>7133660</v>
      </c>
    </row>
    <row r="36" spans="1:11" s="19" customFormat="1" ht="15.75" customHeight="1" x14ac:dyDescent="0.2">
      <c r="A36" s="38">
        <v>6</v>
      </c>
      <c r="B36" s="39">
        <v>4</v>
      </c>
      <c r="C36" s="39">
        <v>1</v>
      </c>
      <c r="D36" s="39">
        <v>2</v>
      </c>
      <c r="E36" s="39">
        <v>311</v>
      </c>
      <c r="F36" s="47" t="s">
        <v>300</v>
      </c>
      <c r="G36" s="1"/>
      <c r="H36" s="3"/>
      <c r="I36" s="2"/>
      <c r="J36" s="2"/>
      <c r="K36" s="13">
        <f t="shared" si="0"/>
        <v>0</v>
      </c>
    </row>
    <row r="37" spans="1:11" s="19" customFormat="1" ht="15.75" customHeight="1" x14ac:dyDescent="0.2">
      <c r="A37" s="38">
        <v>6</v>
      </c>
      <c r="B37" s="39">
        <v>4</v>
      </c>
      <c r="C37" s="39">
        <v>1</v>
      </c>
      <c r="D37" s="39">
        <v>3</v>
      </c>
      <c r="E37" s="39">
        <v>311</v>
      </c>
      <c r="F37" s="47" t="s">
        <v>237</v>
      </c>
      <c r="G37" s="1"/>
      <c r="H37" s="3"/>
      <c r="I37" s="2"/>
      <c r="J37" s="2"/>
      <c r="K37" s="13">
        <f t="shared" si="0"/>
        <v>0</v>
      </c>
    </row>
    <row r="38" spans="1:11" s="19" customFormat="1" ht="15.75" customHeight="1" x14ac:dyDescent="0.2">
      <c r="A38" s="38">
        <v>6</v>
      </c>
      <c r="B38" s="39">
        <v>4</v>
      </c>
      <c r="C38" s="39">
        <v>1</v>
      </c>
      <c r="D38" s="39">
        <v>4</v>
      </c>
      <c r="E38" s="39">
        <v>311</v>
      </c>
      <c r="F38" s="47" t="s">
        <v>179</v>
      </c>
      <c r="G38" s="1"/>
      <c r="H38" s="3"/>
      <c r="I38" s="2"/>
      <c r="J38" s="2"/>
      <c r="K38" s="13">
        <f t="shared" si="0"/>
        <v>0</v>
      </c>
    </row>
    <row r="39" spans="1:11" s="19" customFormat="1" ht="15.75" customHeight="1" x14ac:dyDescent="0.2">
      <c r="A39" s="38">
        <v>6</v>
      </c>
      <c r="B39" s="39">
        <v>4</v>
      </c>
      <c r="C39" s="39">
        <v>1</v>
      </c>
      <c r="D39" s="39">
        <v>5</v>
      </c>
      <c r="E39" s="39">
        <v>311</v>
      </c>
      <c r="F39" s="47" t="s">
        <v>212</v>
      </c>
      <c r="G39" s="1"/>
      <c r="H39" s="3"/>
      <c r="I39" s="2"/>
      <c r="J39" s="2"/>
      <c r="K39" s="13">
        <f t="shared" si="0"/>
        <v>0</v>
      </c>
    </row>
    <row r="40" spans="1:11" s="19" customFormat="1" ht="15.75" customHeight="1" x14ac:dyDescent="0.2">
      <c r="A40" s="183">
        <v>6</v>
      </c>
      <c r="B40" s="185">
        <v>5</v>
      </c>
      <c r="C40" s="184" t="s">
        <v>63</v>
      </c>
      <c r="D40" s="36"/>
      <c r="E40" s="36"/>
      <c r="F40" s="43" t="s">
        <v>178</v>
      </c>
      <c r="G40" s="35"/>
      <c r="H40" s="3"/>
      <c r="I40" s="16"/>
      <c r="J40" s="16"/>
      <c r="K40" s="13"/>
    </row>
    <row r="41" spans="1:11" s="19" customFormat="1" ht="15.75" customHeight="1" x14ac:dyDescent="0.2">
      <c r="A41" s="38">
        <v>6</v>
      </c>
      <c r="B41" s="39">
        <v>5</v>
      </c>
      <c r="C41" s="39">
        <v>2</v>
      </c>
      <c r="D41" s="39"/>
      <c r="E41" s="39">
        <v>311</v>
      </c>
      <c r="F41" s="45" t="s">
        <v>128</v>
      </c>
      <c r="G41" s="1"/>
      <c r="H41" s="3">
        <v>16615</v>
      </c>
      <c r="I41" s="2"/>
      <c r="J41" s="2"/>
      <c r="K41" s="13">
        <f t="shared" si="0"/>
        <v>16615</v>
      </c>
    </row>
    <row r="42" spans="1:11" s="19" customFormat="1" ht="15.75" customHeight="1" x14ac:dyDescent="0.2">
      <c r="A42" s="183">
        <v>6</v>
      </c>
      <c r="B42" s="185">
        <v>7</v>
      </c>
      <c r="C42" s="184" t="s">
        <v>63</v>
      </c>
      <c r="D42" s="36"/>
      <c r="E42" s="36"/>
      <c r="F42" s="43" t="s">
        <v>171</v>
      </c>
      <c r="G42" s="35"/>
      <c r="H42" s="3"/>
      <c r="I42" s="46"/>
      <c r="J42" s="16"/>
      <c r="K42" s="13"/>
    </row>
    <row r="43" spans="1:11" s="19" customFormat="1" ht="15.75" customHeight="1" x14ac:dyDescent="0.2">
      <c r="A43" s="38">
        <v>6</v>
      </c>
      <c r="B43" s="39">
        <v>7</v>
      </c>
      <c r="C43" s="39">
        <v>1</v>
      </c>
      <c r="D43" s="39"/>
      <c r="E43" s="39">
        <v>500</v>
      </c>
      <c r="F43" s="45" t="s">
        <v>171</v>
      </c>
      <c r="G43" s="1"/>
      <c r="H43" s="3">
        <v>3711</v>
      </c>
      <c r="I43" s="2"/>
      <c r="J43" s="2"/>
      <c r="K43" s="13">
        <f t="shared" si="0"/>
        <v>3711</v>
      </c>
    </row>
    <row r="44" spans="1:11" s="19" customFormat="1" ht="15.75" customHeight="1" x14ac:dyDescent="0.2">
      <c r="A44" s="183">
        <v>6</v>
      </c>
      <c r="B44" s="185">
        <v>8</v>
      </c>
      <c r="C44" s="184" t="s">
        <v>63</v>
      </c>
      <c r="D44" s="36"/>
      <c r="E44" s="36"/>
      <c r="F44" s="43" t="s">
        <v>102</v>
      </c>
      <c r="G44" s="35"/>
      <c r="H44" s="3"/>
      <c r="I44" s="16"/>
      <c r="J44" s="16"/>
      <c r="K44" s="13"/>
    </row>
    <row r="45" spans="1:11" s="19" customFormat="1" ht="15.75" customHeight="1" x14ac:dyDescent="0.2">
      <c r="A45" s="38">
        <v>6</v>
      </c>
      <c r="B45" s="39">
        <v>8</v>
      </c>
      <c r="C45" s="39">
        <v>1</v>
      </c>
      <c r="D45" s="39"/>
      <c r="E45" s="39">
        <v>500</v>
      </c>
      <c r="F45" s="47" t="s">
        <v>238</v>
      </c>
      <c r="G45" s="5"/>
      <c r="H45" s="3"/>
      <c r="I45" s="2"/>
      <c r="J45" s="3"/>
      <c r="K45" s="13">
        <f t="shared" si="0"/>
        <v>0</v>
      </c>
    </row>
    <row r="46" spans="1:11" s="19" customFormat="1" ht="15.75" customHeight="1" x14ac:dyDescent="0.2">
      <c r="A46" s="183">
        <v>6</v>
      </c>
      <c r="B46" s="185">
        <v>9</v>
      </c>
      <c r="C46" s="184" t="s">
        <v>63</v>
      </c>
      <c r="D46" s="36"/>
      <c r="E46" s="36"/>
      <c r="F46" s="43" t="s">
        <v>169</v>
      </c>
      <c r="G46" s="35"/>
      <c r="H46" s="3"/>
      <c r="I46" s="16"/>
      <c r="J46" s="16"/>
      <c r="K46" s="13"/>
    </row>
    <row r="47" spans="1:11" s="19" customFormat="1" ht="15.75" customHeight="1" x14ac:dyDescent="0.2">
      <c r="A47" s="38">
        <v>6</v>
      </c>
      <c r="B47" s="39">
        <v>9</v>
      </c>
      <c r="C47" s="39">
        <v>1</v>
      </c>
      <c r="D47" s="39"/>
      <c r="E47" s="39">
        <v>311</v>
      </c>
      <c r="F47" s="45" t="s">
        <v>170</v>
      </c>
      <c r="G47" s="1"/>
      <c r="H47" s="209"/>
      <c r="I47" s="205"/>
      <c r="J47" s="205"/>
      <c r="K47" s="186">
        <f t="shared" si="0"/>
        <v>0</v>
      </c>
    </row>
    <row r="48" spans="1:11" s="19" customFormat="1" ht="15.75" customHeight="1" x14ac:dyDescent="0.2">
      <c r="A48" s="38"/>
      <c r="B48" s="39"/>
      <c r="C48" s="39"/>
      <c r="D48" s="39"/>
      <c r="E48" s="39"/>
      <c r="F48" s="65" t="s">
        <v>42</v>
      </c>
      <c r="G48" s="35"/>
      <c r="H48" s="211">
        <f>+H47+H45+H43+H41+H38+H35+H39+H32+H30+H31+H28+H25+H24+H22+H21+H18+H13+H16+H12+H10+H9+H37+H36</f>
        <v>7216186</v>
      </c>
      <c r="I48" s="16">
        <f t="shared" ref="I48:K48" si="1">+I47+I45+I43+I41+I38+I35+I39+I32+I30+I31+I28+I25+I24+I22+I21+I18+I13+I16+I12+I10+I9+I37+I36</f>
        <v>0</v>
      </c>
      <c r="J48" s="16">
        <f t="shared" si="1"/>
        <v>0</v>
      </c>
      <c r="K48" s="13">
        <f t="shared" si="1"/>
        <v>7216186</v>
      </c>
    </row>
    <row r="49" spans="1:11" s="19" customFormat="1" ht="15.75" customHeight="1" thickBot="1" x14ac:dyDescent="0.25">
      <c r="A49" s="38"/>
      <c r="B49" s="39"/>
      <c r="C49" s="39"/>
      <c r="D49" s="39"/>
      <c r="E49" s="39"/>
      <c r="F49" s="65"/>
      <c r="G49" s="35"/>
      <c r="H49" s="16"/>
      <c r="I49" s="16"/>
      <c r="J49" s="16"/>
      <c r="K49" s="13">
        <f t="shared" ref="K49" si="2">+H49+I49-J49</f>
        <v>0</v>
      </c>
    </row>
    <row r="50" spans="1:11" s="19" customFormat="1" ht="15.75" customHeight="1" thickTop="1" x14ac:dyDescent="0.2">
      <c r="A50" s="52"/>
      <c r="B50" s="52"/>
      <c r="C50" s="52"/>
      <c r="D50" s="53"/>
      <c r="E50" s="53"/>
      <c r="F50" s="54"/>
      <c r="G50" s="55"/>
      <c r="H50" s="56"/>
      <c r="I50" s="56"/>
      <c r="J50" s="56"/>
      <c r="K50" s="56"/>
    </row>
    <row r="51" spans="1:11" ht="15.75" customHeight="1" thickBot="1" x14ac:dyDescent="0.25">
      <c r="A51" s="17"/>
      <c r="B51" s="17"/>
      <c r="C51" s="17"/>
      <c r="D51" s="18"/>
      <c r="E51" s="18"/>
      <c r="F51" s="19"/>
      <c r="G51" s="17"/>
      <c r="H51" s="19"/>
      <c r="I51" s="19"/>
      <c r="J51" s="19"/>
      <c r="K51" s="20" t="s">
        <v>36</v>
      </c>
    </row>
    <row r="52" spans="1:11" ht="15.75" customHeight="1" thickTop="1" thickBot="1" x14ac:dyDescent="0.25">
      <c r="A52" s="280" t="s">
        <v>107</v>
      </c>
      <c r="B52" s="283" t="s">
        <v>108</v>
      </c>
      <c r="C52" s="283" t="s">
        <v>109</v>
      </c>
      <c r="D52" s="283" t="s">
        <v>143</v>
      </c>
      <c r="E52" s="283" t="s">
        <v>187</v>
      </c>
      <c r="F52" s="21"/>
      <c r="G52" s="21" t="s">
        <v>29</v>
      </c>
      <c r="H52" s="22" t="s">
        <v>64</v>
      </c>
      <c r="I52" s="23"/>
      <c r="J52" s="23"/>
      <c r="K52" s="24"/>
    </row>
    <row r="53" spans="1:11" ht="15.75" customHeight="1" thickTop="1" x14ac:dyDescent="0.2">
      <c r="A53" s="281"/>
      <c r="B53" s="284"/>
      <c r="C53" s="284"/>
      <c r="D53" s="284"/>
      <c r="E53" s="284"/>
      <c r="F53" s="26" t="s">
        <v>30</v>
      </c>
      <c r="G53" s="26" t="s">
        <v>31</v>
      </c>
      <c r="H53" s="189">
        <f>+H3</f>
        <v>4</v>
      </c>
      <c r="I53" s="210"/>
      <c r="J53" s="210"/>
      <c r="K53" s="29" t="s">
        <v>195</v>
      </c>
    </row>
    <row r="54" spans="1:11" ht="15.75" customHeight="1" x14ac:dyDescent="0.2">
      <c r="A54" s="282"/>
      <c r="B54" s="285"/>
      <c r="C54" s="285"/>
      <c r="D54" s="285"/>
      <c r="E54" s="285"/>
      <c r="F54" s="30" t="s">
        <v>282</v>
      </c>
      <c r="G54" s="31" t="s">
        <v>32</v>
      </c>
      <c r="H54" s="190" t="str">
        <f>+H4</f>
        <v>SUPLEMENTAR</v>
      </c>
      <c r="I54" s="190" t="s">
        <v>196</v>
      </c>
      <c r="J54" s="190" t="s">
        <v>197</v>
      </c>
      <c r="K54" s="33" t="s">
        <v>198</v>
      </c>
    </row>
    <row r="55" spans="1:11" ht="15.75" customHeight="1" x14ac:dyDescent="0.2">
      <c r="A55" s="34"/>
      <c r="B55" s="35"/>
      <c r="C55" s="35"/>
      <c r="D55" s="36"/>
      <c r="E55" s="36"/>
      <c r="F55" s="37"/>
      <c r="G55" s="35"/>
      <c r="H55" s="16"/>
      <c r="I55" s="16"/>
      <c r="J55" s="16"/>
      <c r="K55" s="12"/>
    </row>
    <row r="56" spans="1:11" ht="15.75" customHeight="1" x14ac:dyDescent="0.2">
      <c r="A56" s="38"/>
      <c r="B56" s="39"/>
      <c r="C56" s="39"/>
      <c r="D56" s="36"/>
      <c r="E56" s="36"/>
      <c r="F56" s="69" t="s">
        <v>239</v>
      </c>
      <c r="G56" s="35"/>
      <c r="H56" s="16">
        <f>+H48</f>
        <v>7216186</v>
      </c>
      <c r="I56" s="16">
        <f>+I48</f>
        <v>0</v>
      </c>
      <c r="J56" s="16">
        <f t="shared" ref="J56:K56" si="3">+J48</f>
        <v>0</v>
      </c>
      <c r="K56" s="12">
        <f t="shared" si="3"/>
        <v>7216186</v>
      </c>
    </row>
    <row r="57" spans="1:11" ht="15.75" customHeight="1" x14ac:dyDescent="0.2">
      <c r="A57" s="183">
        <v>7</v>
      </c>
      <c r="B57" s="184" t="s">
        <v>63</v>
      </c>
      <c r="C57" s="184" t="s">
        <v>63</v>
      </c>
      <c r="D57" s="36"/>
      <c r="E57" s="36"/>
      <c r="F57" s="43" t="s">
        <v>129</v>
      </c>
      <c r="G57" s="35"/>
      <c r="H57" s="206"/>
      <c r="I57" s="16"/>
      <c r="J57" s="16"/>
      <c r="K57" s="12"/>
    </row>
    <row r="58" spans="1:11" ht="15.75" customHeight="1" x14ac:dyDescent="0.2">
      <c r="A58" s="183">
        <v>7</v>
      </c>
      <c r="B58" s="184">
        <v>1</v>
      </c>
      <c r="C58" s="184" t="s">
        <v>63</v>
      </c>
      <c r="D58" s="36"/>
      <c r="E58" s="36"/>
      <c r="F58" s="43" t="s">
        <v>130</v>
      </c>
      <c r="G58" s="35"/>
      <c r="H58" s="206"/>
      <c r="I58" s="16"/>
      <c r="J58" s="16"/>
      <c r="K58" s="12"/>
    </row>
    <row r="59" spans="1:11" ht="15.75" customHeight="1" x14ac:dyDescent="0.2">
      <c r="A59" s="38">
        <v>7</v>
      </c>
      <c r="B59" s="39">
        <v>1</v>
      </c>
      <c r="C59" s="39">
        <v>2</v>
      </c>
      <c r="D59" s="36"/>
      <c r="E59" s="36">
        <v>500</v>
      </c>
      <c r="F59" s="45" t="s">
        <v>79</v>
      </c>
      <c r="G59" s="207"/>
      <c r="H59" s="3"/>
      <c r="I59" s="2"/>
      <c r="J59" s="2"/>
      <c r="K59" s="13">
        <f t="shared" ref="K59:K89" si="4">+H59+I59-J59</f>
        <v>0</v>
      </c>
    </row>
    <row r="60" spans="1:11" ht="15.75" customHeight="1" x14ac:dyDescent="0.2">
      <c r="A60" s="38">
        <v>7</v>
      </c>
      <c r="B60" s="39">
        <v>1</v>
      </c>
      <c r="C60" s="39">
        <v>3</v>
      </c>
      <c r="D60" s="36"/>
      <c r="E60" s="36">
        <v>500</v>
      </c>
      <c r="F60" s="45" t="s">
        <v>131</v>
      </c>
      <c r="G60" s="1"/>
      <c r="H60" s="3">
        <v>5000</v>
      </c>
      <c r="I60" s="2"/>
      <c r="J60" s="2"/>
      <c r="K60" s="13">
        <f t="shared" si="4"/>
        <v>5000</v>
      </c>
    </row>
    <row r="61" spans="1:11" ht="15.75" customHeight="1" x14ac:dyDescent="0.2">
      <c r="A61" s="38">
        <v>7</v>
      </c>
      <c r="B61" s="39">
        <v>1</v>
      </c>
      <c r="C61" s="39">
        <v>7</v>
      </c>
      <c r="D61" s="36"/>
      <c r="E61" s="36"/>
      <c r="F61" s="51" t="s">
        <v>132</v>
      </c>
      <c r="G61" s="35"/>
      <c r="H61" s="3"/>
      <c r="I61" s="16"/>
      <c r="J61" s="16"/>
      <c r="K61" s="13"/>
    </row>
    <row r="62" spans="1:11" ht="15.75" customHeight="1" x14ac:dyDescent="0.2">
      <c r="A62" s="38">
        <v>7</v>
      </c>
      <c r="B62" s="39">
        <v>1</v>
      </c>
      <c r="C62" s="39">
        <v>7</v>
      </c>
      <c r="D62" s="39">
        <v>1</v>
      </c>
      <c r="E62" s="39">
        <v>500</v>
      </c>
      <c r="F62" s="45" t="s">
        <v>118</v>
      </c>
      <c r="G62" s="1"/>
      <c r="H62" s="3">
        <v>40000</v>
      </c>
      <c r="I62" s="2"/>
      <c r="J62" s="2"/>
      <c r="K62" s="13">
        <f t="shared" si="4"/>
        <v>40000</v>
      </c>
    </row>
    <row r="63" spans="1:11" ht="15.75" customHeight="1" x14ac:dyDescent="0.2">
      <c r="A63" s="38">
        <v>7</v>
      </c>
      <c r="B63" s="39">
        <v>1</v>
      </c>
      <c r="C63" s="39">
        <v>7</v>
      </c>
      <c r="D63" s="39">
        <v>2</v>
      </c>
      <c r="E63" s="39">
        <v>500</v>
      </c>
      <c r="F63" s="45" t="s">
        <v>120</v>
      </c>
      <c r="G63" s="1"/>
      <c r="H63" s="3">
        <v>60000</v>
      </c>
      <c r="I63" s="2"/>
      <c r="J63" s="2"/>
      <c r="K63" s="13">
        <f t="shared" si="4"/>
        <v>60000</v>
      </c>
    </row>
    <row r="64" spans="1:11" ht="15.75" customHeight="1" x14ac:dyDescent="0.2">
      <c r="A64" s="38">
        <v>7</v>
      </c>
      <c r="B64" s="39">
        <v>1</v>
      </c>
      <c r="C64" s="39">
        <v>8</v>
      </c>
      <c r="D64" s="36"/>
      <c r="E64" s="36"/>
      <c r="F64" s="37" t="s">
        <v>133</v>
      </c>
      <c r="G64" s="36"/>
      <c r="H64" s="3"/>
      <c r="I64" s="46"/>
      <c r="J64" s="46"/>
      <c r="K64" s="13"/>
    </row>
    <row r="65" spans="1:11" ht="15.75" customHeight="1" x14ac:dyDescent="0.2">
      <c r="A65" s="38">
        <v>7</v>
      </c>
      <c r="B65" s="39">
        <v>1</v>
      </c>
      <c r="C65" s="39">
        <v>8</v>
      </c>
      <c r="D65" s="39">
        <v>1</v>
      </c>
      <c r="E65" s="39">
        <v>500</v>
      </c>
      <c r="F65" s="45" t="s">
        <v>123</v>
      </c>
      <c r="G65" s="4"/>
      <c r="H65" s="3">
        <v>2000</v>
      </c>
      <c r="I65" s="3"/>
      <c r="J65" s="3"/>
      <c r="K65" s="13">
        <f t="shared" si="4"/>
        <v>2000</v>
      </c>
    </row>
    <row r="66" spans="1:11" ht="15.75" customHeight="1" x14ac:dyDescent="0.2">
      <c r="A66" s="38">
        <v>7</v>
      </c>
      <c r="B66" s="39">
        <v>1</v>
      </c>
      <c r="C66" s="39">
        <v>10</v>
      </c>
      <c r="D66" s="36"/>
      <c r="E66" s="36">
        <v>500</v>
      </c>
      <c r="F66" s="45" t="s">
        <v>240</v>
      </c>
      <c r="G66" s="4"/>
      <c r="H66" s="2"/>
      <c r="I66" s="3"/>
      <c r="J66" s="3"/>
      <c r="K66" s="13">
        <f t="shared" si="4"/>
        <v>0</v>
      </c>
    </row>
    <row r="67" spans="1:11" ht="15.75" customHeight="1" x14ac:dyDescent="0.2">
      <c r="A67" s="38">
        <v>7</v>
      </c>
      <c r="B67" s="39">
        <v>1</v>
      </c>
      <c r="C67" s="39">
        <v>11</v>
      </c>
      <c r="D67" s="36"/>
      <c r="E67" s="36"/>
      <c r="F67" s="37" t="s">
        <v>144</v>
      </c>
      <c r="G67" s="36"/>
      <c r="H67" s="2"/>
      <c r="I67" s="46"/>
      <c r="J67" s="46"/>
      <c r="K67" s="13"/>
    </row>
    <row r="68" spans="1:11" ht="15.75" customHeight="1" x14ac:dyDescent="0.2">
      <c r="A68" s="38">
        <v>7</v>
      </c>
      <c r="B68" s="39">
        <v>1</v>
      </c>
      <c r="C68" s="39">
        <v>11</v>
      </c>
      <c r="D68" s="39">
        <v>1</v>
      </c>
      <c r="E68" s="39">
        <v>500</v>
      </c>
      <c r="F68" s="45" t="s">
        <v>118</v>
      </c>
      <c r="G68" s="4"/>
      <c r="H68" s="2"/>
      <c r="I68" s="2"/>
      <c r="J68" s="2"/>
      <c r="K68" s="13">
        <f t="shared" si="4"/>
        <v>0</v>
      </c>
    </row>
    <row r="69" spans="1:11" ht="15.75" customHeight="1" x14ac:dyDescent="0.2">
      <c r="A69" s="38">
        <v>7</v>
      </c>
      <c r="B69" s="39">
        <v>1</v>
      </c>
      <c r="C69" s="39">
        <v>11</v>
      </c>
      <c r="D69" s="39">
        <v>2</v>
      </c>
      <c r="E69" s="39">
        <v>500</v>
      </c>
      <c r="F69" s="45" t="s">
        <v>120</v>
      </c>
      <c r="G69" s="4"/>
      <c r="H69" s="2"/>
      <c r="I69" s="3"/>
      <c r="J69" s="3"/>
      <c r="K69" s="13">
        <f t="shared" si="4"/>
        <v>0</v>
      </c>
    </row>
    <row r="70" spans="1:11" ht="15.75" customHeight="1" x14ac:dyDescent="0.2">
      <c r="A70" s="38">
        <v>7</v>
      </c>
      <c r="B70" s="39">
        <v>1</v>
      </c>
      <c r="C70" s="39">
        <v>99</v>
      </c>
      <c r="D70" s="39"/>
      <c r="E70" s="39">
        <v>500</v>
      </c>
      <c r="F70" s="45" t="s">
        <v>122</v>
      </c>
      <c r="G70" s="4"/>
      <c r="H70" s="2"/>
      <c r="I70" s="3"/>
      <c r="J70" s="3"/>
      <c r="K70" s="13">
        <f t="shared" si="4"/>
        <v>0</v>
      </c>
    </row>
    <row r="71" spans="1:11" ht="15.75" customHeight="1" x14ac:dyDescent="0.2">
      <c r="A71" s="183">
        <v>7</v>
      </c>
      <c r="B71" s="184">
        <v>2</v>
      </c>
      <c r="C71" s="184" t="s">
        <v>63</v>
      </c>
      <c r="D71" s="36"/>
      <c r="E71" s="36"/>
      <c r="F71" s="43" t="s">
        <v>134</v>
      </c>
      <c r="G71" s="36"/>
      <c r="H71" s="6"/>
      <c r="I71" s="46"/>
      <c r="J71" s="46"/>
      <c r="K71" s="13"/>
    </row>
    <row r="72" spans="1:11" ht="15.75" customHeight="1" x14ac:dyDescent="0.2">
      <c r="A72" s="38">
        <v>7</v>
      </c>
      <c r="B72" s="39">
        <v>2</v>
      </c>
      <c r="C72" s="39">
        <v>1</v>
      </c>
      <c r="D72" s="36"/>
      <c r="E72" s="36">
        <v>500</v>
      </c>
      <c r="F72" s="45" t="s">
        <v>135</v>
      </c>
      <c r="G72" s="4"/>
      <c r="H72" s="3">
        <v>17000</v>
      </c>
      <c r="I72" s="3"/>
      <c r="J72" s="3"/>
      <c r="K72" s="13">
        <f t="shared" si="4"/>
        <v>17000</v>
      </c>
    </row>
    <row r="73" spans="1:11" ht="15.75" customHeight="1" x14ac:dyDescent="0.2">
      <c r="A73" s="38">
        <v>7</v>
      </c>
      <c r="B73" s="39">
        <v>2</v>
      </c>
      <c r="C73" s="39">
        <v>99</v>
      </c>
      <c r="D73" s="36"/>
      <c r="E73" s="36">
        <v>500</v>
      </c>
      <c r="F73" s="45" t="s">
        <v>122</v>
      </c>
      <c r="G73" s="4"/>
      <c r="H73" s="2">
        <v>1792</v>
      </c>
      <c r="I73" s="3"/>
      <c r="J73" s="3"/>
      <c r="K73" s="13">
        <f t="shared" si="4"/>
        <v>1792</v>
      </c>
    </row>
    <row r="74" spans="1:11" ht="15.75" customHeight="1" x14ac:dyDescent="0.2">
      <c r="A74" s="183">
        <v>8</v>
      </c>
      <c r="B74" s="184" t="s">
        <v>63</v>
      </c>
      <c r="C74" s="184" t="s">
        <v>63</v>
      </c>
      <c r="D74" s="36"/>
      <c r="E74" s="36"/>
      <c r="F74" s="43" t="s">
        <v>149</v>
      </c>
      <c r="G74" s="36"/>
      <c r="H74" s="3"/>
      <c r="I74" s="46"/>
      <c r="J74" s="46"/>
      <c r="K74" s="13"/>
    </row>
    <row r="75" spans="1:11" ht="15.75" customHeight="1" x14ac:dyDescent="0.2">
      <c r="A75" s="183">
        <v>8</v>
      </c>
      <c r="B75" s="184">
        <v>1</v>
      </c>
      <c r="C75" s="184" t="s">
        <v>63</v>
      </c>
      <c r="D75" s="36"/>
      <c r="E75" s="36"/>
      <c r="F75" s="43" t="s">
        <v>150</v>
      </c>
      <c r="G75" s="36"/>
      <c r="H75" s="3"/>
      <c r="I75" s="46"/>
      <c r="J75" s="46"/>
      <c r="K75" s="13"/>
    </row>
    <row r="76" spans="1:11" ht="15.75" customHeight="1" x14ac:dyDescent="0.2">
      <c r="A76" s="38">
        <v>8</v>
      </c>
      <c r="B76" s="39">
        <v>1</v>
      </c>
      <c r="C76" s="39">
        <v>99</v>
      </c>
      <c r="D76" s="39"/>
      <c r="E76" s="39">
        <v>500</v>
      </c>
      <c r="F76" s="45" t="s">
        <v>94</v>
      </c>
      <c r="G76" s="4"/>
      <c r="H76" s="2">
        <v>1000</v>
      </c>
      <c r="I76" s="3"/>
      <c r="J76" s="3"/>
      <c r="K76" s="13">
        <f t="shared" si="4"/>
        <v>1000</v>
      </c>
    </row>
    <row r="77" spans="1:11" ht="15.75" customHeight="1" x14ac:dyDescent="0.2">
      <c r="A77" s="38"/>
      <c r="B77" s="39"/>
      <c r="C77" s="39"/>
      <c r="D77" s="36"/>
      <c r="E77" s="36"/>
      <c r="F77" s="45"/>
      <c r="G77" s="35"/>
      <c r="H77" s="2"/>
      <c r="I77" s="16"/>
      <c r="J77" s="16"/>
      <c r="K77" s="13"/>
    </row>
    <row r="78" spans="1:11" ht="15.75" customHeight="1" x14ac:dyDescent="0.2">
      <c r="A78" s="38"/>
      <c r="B78" s="39"/>
      <c r="C78" s="39"/>
      <c r="D78" s="36"/>
      <c r="E78" s="36"/>
      <c r="F78" s="40" t="s">
        <v>35</v>
      </c>
      <c r="G78" s="36"/>
      <c r="H78" s="206"/>
      <c r="I78" s="46"/>
      <c r="J78" s="46"/>
      <c r="K78" s="13"/>
    </row>
    <row r="79" spans="1:11" ht="15.75" customHeight="1" x14ac:dyDescent="0.2">
      <c r="A79" s="183">
        <v>10</v>
      </c>
      <c r="B79" s="184" t="s">
        <v>63</v>
      </c>
      <c r="C79" s="184" t="s">
        <v>63</v>
      </c>
      <c r="D79" s="36"/>
      <c r="E79" s="36"/>
      <c r="F79" s="43" t="s">
        <v>137</v>
      </c>
      <c r="G79" s="36"/>
      <c r="H79" s="206"/>
      <c r="I79" s="46"/>
      <c r="J79" s="46"/>
      <c r="K79" s="13"/>
    </row>
    <row r="80" spans="1:11" ht="15.75" customHeight="1" x14ac:dyDescent="0.2">
      <c r="A80" s="183">
        <v>10</v>
      </c>
      <c r="B80" s="185">
        <v>4</v>
      </c>
      <c r="C80" s="184" t="s">
        <v>63</v>
      </c>
      <c r="D80" s="36"/>
      <c r="E80" s="36"/>
      <c r="F80" s="43" t="s">
        <v>136</v>
      </c>
      <c r="G80" s="36"/>
      <c r="H80" s="206"/>
      <c r="I80" s="46"/>
      <c r="J80" s="46"/>
      <c r="K80" s="13"/>
    </row>
    <row r="81" spans="1:11" ht="15.75" customHeight="1" x14ac:dyDescent="0.2">
      <c r="A81" s="38">
        <v>10</v>
      </c>
      <c r="B81" s="39">
        <v>4</v>
      </c>
      <c r="C81" s="39">
        <v>1</v>
      </c>
      <c r="D81" s="36"/>
      <c r="E81" s="36"/>
      <c r="F81" s="51" t="s">
        <v>128</v>
      </c>
      <c r="G81" s="36"/>
      <c r="H81" s="206"/>
      <c r="I81" s="46"/>
      <c r="J81" s="46"/>
      <c r="K81" s="13"/>
    </row>
    <row r="82" spans="1:11" ht="15.75" customHeight="1" x14ac:dyDescent="0.2">
      <c r="A82" s="38">
        <v>10</v>
      </c>
      <c r="B82" s="39">
        <v>4</v>
      </c>
      <c r="C82" s="39">
        <v>1</v>
      </c>
      <c r="D82" s="39">
        <v>1</v>
      </c>
      <c r="E82" s="39">
        <v>311</v>
      </c>
      <c r="F82" s="45" t="s">
        <v>34</v>
      </c>
      <c r="G82" s="4"/>
      <c r="H82" s="206">
        <v>367161</v>
      </c>
      <c r="I82" s="3"/>
      <c r="J82" s="3"/>
      <c r="K82" s="13">
        <f t="shared" si="4"/>
        <v>367161</v>
      </c>
    </row>
    <row r="83" spans="1:11" ht="15.75" customHeight="1" x14ac:dyDescent="0.2">
      <c r="A83" s="183">
        <v>10</v>
      </c>
      <c r="B83" s="185">
        <v>9</v>
      </c>
      <c r="C83" s="184" t="s">
        <v>63</v>
      </c>
      <c r="D83" s="36"/>
      <c r="E83" s="36"/>
      <c r="F83" s="43" t="s">
        <v>241</v>
      </c>
      <c r="G83" s="35"/>
      <c r="H83" s="206"/>
      <c r="I83" s="16"/>
      <c r="J83" s="16"/>
      <c r="K83" s="13"/>
    </row>
    <row r="84" spans="1:11" ht="15.75" customHeight="1" x14ac:dyDescent="0.2">
      <c r="A84" s="38">
        <v>10</v>
      </c>
      <c r="B84" s="39">
        <v>9</v>
      </c>
      <c r="C84" s="39">
        <v>1</v>
      </c>
      <c r="D84" s="39"/>
      <c r="E84" s="39">
        <v>311</v>
      </c>
      <c r="F84" s="47" t="s">
        <v>170</v>
      </c>
      <c r="G84" s="1"/>
      <c r="H84" s="206"/>
      <c r="I84" s="2"/>
      <c r="J84" s="2"/>
      <c r="K84" s="13">
        <f t="shared" si="4"/>
        <v>0</v>
      </c>
    </row>
    <row r="85" spans="1:11" ht="15.75" customHeight="1" x14ac:dyDescent="0.2">
      <c r="A85" s="38"/>
      <c r="B85" s="39"/>
      <c r="C85" s="39"/>
      <c r="D85" s="39"/>
      <c r="E85" s="39"/>
      <c r="F85" s="47"/>
      <c r="G85" s="35"/>
      <c r="H85" s="206"/>
      <c r="I85" s="16"/>
      <c r="J85" s="16"/>
      <c r="K85" s="13"/>
    </row>
    <row r="86" spans="1:11" ht="15.75" customHeight="1" x14ac:dyDescent="0.2">
      <c r="A86" s="41">
        <v>15</v>
      </c>
      <c r="B86" s="42" t="s">
        <v>63</v>
      </c>
      <c r="C86" s="42" t="s">
        <v>63</v>
      </c>
      <c r="D86" s="39"/>
      <c r="E86" s="39"/>
      <c r="F86" s="43" t="s">
        <v>204</v>
      </c>
      <c r="G86" s="35"/>
      <c r="H86" s="206"/>
      <c r="I86" s="16"/>
      <c r="J86" s="16"/>
      <c r="K86" s="13"/>
    </row>
    <row r="87" spans="1:11" ht="15.75" customHeight="1" x14ac:dyDescent="0.2">
      <c r="A87" s="41">
        <v>15</v>
      </c>
      <c r="B87" s="44">
        <v>1</v>
      </c>
      <c r="C87" s="42" t="s">
        <v>63</v>
      </c>
      <c r="D87" s="39"/>
      <c r="E87" s="39"/>
      <c r="F87" s="43" t="s">
        <v>13</v>
      </c>
      <c r="G87" s="35"/>
      <c r="H87" s="206"/>
      <c r="I87" s="16"/>
      <c r="J87" s="16"/>
      <c r="K87" s="13"/>
    </row>
    <row r="88" spans="1:11" ht="15.75" customHeight="1" x14ac:dyDescent="0.2">
      <c r="A88" s="38">
        <v>15</v>
      </c>
      <c r="B88" s="39">
        <v>1</v>
      </c>
      <c r="C88" s="39">
        <v>1</v>
      </c>
      <c r="D88" s="39"/>
      <c r="E88" s="39">
        <v>311</v>
      </c>
      <c r="F88" s="45" t="s">
        <v>13</v>
      </c>
      <c r="G88" s="1"/>
      <c r="H88" s="206"/>
      <c r="I88" s="2"/>
      <c r="J88" s="2"/>
      <c r="K88" s="13">
        <f t="shared" si="4"/>
        <v>0</v>
      </c>
    </row>
    <row r="89" spans="1:11" ht="15.75" customHeight="1" x14ac:dyDescent="0.2">
      <c r="A89" s="38">
        <v>15</v>
      </c>
      <c r="B89" s="39">
        <v>1</v>
      </c>
      <c r="C89" s="39">
        <v>1</v>
      </c>
      <c r="D89" s="39"/>
      <c r="E89" s="39">
        <v>500</v>
      </c>
      <c r="F89" s="45" t="s">
        <v>13</v>
      </c>
      <c r="G89" s="1"/>
      <c r="H89" s="206"/>
      <c r="I89" s="2"/>
      <c r="J89" s="2"/>
      <c r="K89" s="13">
        <f t="shared" si="4"/>
        <v>0</v>
      </c>
    </row>
    <row r="90" spans="1:11" ht="15.75" customHeight="1" x14ac:dyDescent="0.2">
      <c r="A90" s="38"/>
      <c r="B90" s="39"/>
      <c r="C90" s="39"/>
      <c r="D90" s="39"/>
      <c r="E90" s="39"/>
      <c r="F90" s="47"/>
      <c r="G90" s="35"/>
      <c r="H90" s="206"/>
      <c r="I90" s="16"/>
      <c r="J90" s="16"/>
      <c r="K90" s="13"/>
    </row>
    <row r="91" spans="1:11" ht="15.75" customHeight="1" x14ac:dyDescent="0.2">
      <c r="A91" s="41">
        <v>16</v>
      </c>
      <c r="B91" s="42" t="s">
        <v>63</v>
      </c>
      <c r="C91" s="42" t="s">
        <v>63</v>
      </c>
      <c r="D91" s="39"/>
      <c r="E91" s="39"/>
      <c r="F91" s="43" t="s">
        <v>295</v>
      </c>
      <c r="G91" s="35"/>
      <c r="H91" s="206"/>
      <c r="I91" s="16"/>
      <c r="J91" s="16"/>
      <c r="K91" s="13"/>
    </row>
    <row r="92" spans="1:11" ht="15.75" customHeight="1" x14ac:dyDescent="0.2">
      <c r="A92" s="41">
        <v>16</v>
      </c>
      <c r="B92" s="44">
        <v>1</v>
      </c>
      <c r="C92" s="42" t="s">
        <v>63</v>
      </c>
      <c r="D92" s="39"/>
      <c r="E92" s="39"/>
      <c r="F92" s="43" t="s">
        <v>296</v>
      </c>
      <c r="G92" s="35"/>
      <c r="H92" s="206"/>
      <c r="I92" s="16"/>
      <c r="J92" s="16"/>
      <c r="K92" s="13"/>
    </row>
    <row r="93" spans="1:11" ht="15.75" customHeight="1" x14ac:dyDescent="0.2">
      <c r="A93" s="38">
        <v>16</v>
      </c>
      <c r="B93" s="39">
        <v>1</v>
      </c>
      <c r="C93" s="39">
        <v>1</v>
      </c>
      <c r="D93" s="39"/>
      <c r="E93" s="39">
        <v>311</v>
      </c>
      <c r="F93" s="45" t="s">
        <v>297</v>
      </c>
      <c r="G93" s="1"/>
      <c r="H93" s="206">
        <v>50846</v>
      </c>
      <c r="I93" s="2"/>
      <c r="J93" s="2"/>
      <c r="K93" s="13">
        <f t="shared" ref="K93:K94" si="5">+H93+I93-J93</f>
        <v>50846</v>
      </c>
    </row>
    <row r="94" spans="1:11" ht="15.75" customHeight="1" x14ac:dyDescent="0.2">
      <c r="A94" s="38">
        <v>16</v>
      </c>
      <c r="B94" s="39">
        <v>1</v>
      </c>
      <c r="C94" s="39">
        <v>1</v>
      </c>
      <c r="D94" s="39"/>
      <c r="E94" s="39">
        <v>500</v>
      </c>
      <c r="F94" s="45" t="s">
        <v>297</v>
      </c>
      <c r="G94" s="1"/>
      <c r="H94" s="206">
        <v>9922</v>
      </c>
      <c r="I94" s="2"/>
      <c r="J94" s="2"/>
      <c r="K94" s="13">
        <f t="shared" si="5"/>
        <v>9922</v>
      </c>
    </row>
    <row r="95" spans="1:11" ht="15.75" customHeight="1" x14ac:dyDescent="0.2">
      <c r="A95" s="38"/>
      <c r="B95" s="39"/>
      <c r="C95" s="39"/>
      <c r="D95" s="39"/>
      <c r="E95" s="39"/>
      <c r="F95" s="45"/>
      <c r="G95" s="35"/>
      <c r="H95" s="256"/>
      <c r="I95" s="255"/>
      <c r="J95" s="255"/>
      <c r="K95" s="186"/>
    </row>
    <row r="96" spans="1:11" ht="15.75" customHeight="1" thickBot="1" x14ac:dyDescent="0.25">
      <c r="A96" s="66"/>
      <c r="B96" s="67"/>
      <c r="C96" s="67"/>
      <c r="D96" s="67"/>
      <c r="E96" s="67"/>
      <c r="F96" s="187"/>
      <c r="G96" s="203"/>
      <c r="H96" s="254">
        <f>+H94+H93+H89+H88+H84+H82+H76+H73+H72+H70+H69+H68+H66+H63+H65+H62+H60+H59+H56</f>
        <v>7770907</v>
      </c>
      <c r="I96" s="204">
        <f t="shared" ref="I96:K96" si="6">+I94+I93+I89+I88+I84+I82+I76+I73+I72+I70+I69+I68+I66+I63+I65+I62+I60+I59+I56</f>
        <v>0</v>
      </c>
      <c r="J96" s="14">
        <f t="shared" si="6"/>
        <v>0</v>
      </c>
      <c r="K96" s="188">
        <f t="shared" si="6"/>
        <v>7770907</v>
      </c>
    </row>
    <row r="97" ht="15.75" customHeight="1" thickTop="1" x14ac:dyDescent="0.2"/>
  </sheetData>
  <sheetProtection algorithmName="SHA-512" hashValue="Vw7wtkFXoaUzI1TVcTX01prfZZqfU9XiVxgk29sgi0Sj4ytG9ednE/NNxsAjZ5xy8yLe3ssaUhYAt3SZN+vdBg==" saltValue="loRe1LhGZZuqJq2dsTIfMA==" spinCount="100000" sheet="1" objects="1" scenarios="1"/>
  <mergeCells count="10">
    <mergeCell ref="A2:A4"/>
    <mergeCell ref="B2:B4"/>
    <mergeCell ref="C2:C4"/>
    <mergeCell ref="D2:D4"/>
    <mergeCell ref="E2:E4"/>
    <mergeCell ref="A52:A54"/>
    <mergeCell ref="B52:B54"/>
    <mergeCell ref="C52:C54"/>
    <mergeCell ref="D52:D54"/>
    <mergeCell ref="E52:E54"/>
  </mergeCells>
  <phoneticPr fontId="0" type="noConversion"/>
  <conditionalFormatting sqref="K9:K47">
    <cfRule type="cellIs" dxfId="9" priority="3" operator="lessThan">
      <formula>0</formula>
    </cfRule>
  </conditionalFormatting>
  <conditionalFormatting sqref="K59:K89 K96">
    <cfRule type="cellIs" dxfId="8" priority="2" operator="lessThan">
      <formula>0</formula>
    </cfRule>
  </conditionalFormatting>
  <conditionalFormatting sqref="K90:K95">
    <cfRule type="cellIs" dxfId="7" priority="1" operator="lessThan">
      <formula>0</formula>
    </cfRule>
  </conditionalFormatting>
  <pageMargins left="0.70866141732283472" right="0.43307086614173229" top="0.51181102362204722" bottom="0.51181102362204722" header="0.39370078740157483" footer="0.51181102362204722"/>
  <pageSetup paperSize="8" scale="97" orientation="landscape" r:id="rId1"/>
  <headerFooter alignWithMargins="0">
    <oddFooter>&amp;L&amp;6Nota: - Esta folha deve ser rubricada no canto superior  direito pelo responsável pela elaboração do orçamento.
C. P. - Mod. D 58-A (2 A4 - 297 mm X 420 mm)&amp;R&amp;6Modelo nº. 25-A (Exclusivo da Imprensa Nacional-Casa da Moeda, E.P.)</oddFooter>
  </headerFooter>
  <rowBreaks count="1" manualBreakCount="1">
    <brk id="50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1"/>
  <sheetViews>
    <sheetView showGridLines="0" showZeros="0" tabSelected="1" zoomScale="85" zoomScaleNormal="85" workbookViewId="0">
      <pane xSplit="4" ySplit="4" topLeftCell="E315" activePane="bottomRight" state="frozen"/>
      <selection pane="topRight"/>
      <selection pane="bottomLeft"/>
      <selection pane="bottomRight" activeCell="J126" sqref="J126"/>
    </sheetView>
  </sheetViews>
  <sheetFormatPr defaultColWidth="9.33203125" defaultRowHeight="16.5" customHeight="1" x14ac:dyDescent="0.2"/>
  <cols>
    <col min="1" max="1" width="5" style="58" customWidth="1"/>
    <col min="2" max="2" width="4.6640625" style="58" customWidth="1"/>
    <col min="3" max="5" width="5" style="59" customWidth="1"/>
    <col min="6" max="6" width="72.83203125" style="57" customWidth="1"/>
    <col min="7" max="7" width="13.1640625" style="58" customWidth="1"/>
    <col min="8" max="11" width="24" style="57" customWidth="1"/>
    <col min="12" max="16384" width="9.33203125" style="57"/>
  </cols>
  <sheetData>
    <row r="1" spans="1:11" s="19" customFormat="1" ht="16.5" customHeight="1" thickBot="1" x14ac:dyDescent="0.25">
      <c r="A1" s="17"/>
      <c r="B1" s="17"/>
      <c r="C1" s="18"/>
      <c r="D1" s="18"/>
      <c r="E1" s="18"/>
      <c r="G1" s="17"/>
      <c r="K1" s="60" t="s">
        <v>43</v>
      </c>
    </row>
    <row r="2" spans="1:11" s="25" customFormat="1" ht="16.5" customHeight="1" thickTop="1" thickBot="1" x14ac:dyDescent="0.2">
      <c r="A2" s="287" t="s">
        <v>116</v>
      </c>
      <c r="B2" s="288"/>
      <c r="C2" s="288"/>
      <c r="D2" s="289"/>
      <c r="E2" s="283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30" customHeight="1" thickTop="1" x14ac:dyDescent="0.2">
      <c r="A3" s="290" t="s">
        <v>104</v>
      </c>
      <c r="B3" s="286" t="s">
        <v>105</v>
      </c>
      <c r="C3" s="286" t="s">
        <v>106</v>
      </c>
      <c r="D3" s="286" t="s">
        <v>142</v>
      </c>
      <c r="E3" s="284"/>
      <c r="F3" s="26" t="s">
        <v>37</v>
      </c>
      <c r="G3" s="26" t="s">
        <v>31</v>
      </c>
      <c r="H3" s="27">
        <f>+RECEITA!H3</f>
        <v>4</v>
      </c>
      <c r="I3" s="28"/>
      <c r="J3" s="28"/>
      <c r="K3" s="29" t="s">
        <v>195</v>
      </c>
    </row>
    <row r="4" spans="1:11" s="25" customFormat="1" ht="16.5" customHeight="1" x14ac:dyDescent="0.15">
      <c r="A4" s="282"/>
      <c r="B4" s="285"/>
      <c r="C4" s="285"/>
      <c r="D4" s="285"/>
      <c r="E4" s="285"/>
      <c r="F4" s="30"/>
      <c r="G4" s="31" t="s">
        <v>32</v>
      </c>
      <c r="H4" s="32" t="str">
        <f>+RECEITA!H4</f>
        <v>SUPLEMENTAR</v>
      </c>
      <c r="I4" s="32" t="s">
        <v>196</v>
      </c>
      <c r="J4" s="32" t="s">
        <v>197</v>
      </c>
      <c r="K4" s="33" t="s">
        <v>198</v>
      </c>
    </row>
    <row r="5" spans="1:11" ht="16.5" customHeight="1" x14ac:dyDescent="0.2">
      <c r="A5" s="34"/>
      <c r="B5" s="35"/>
      <c r="C5" s="36"/>
      <c r="D5" s="36"/>
      <c r="E5" s="36"/>
      <c r="F5" s="37"/>
      <c r="G5" s="217"/>
      <c r="H5" s="236"/>
      <c r="I5" s="227"/>
      <c r="J5" s="227"/>
      <c r="K5" s="228"/>
    </row>
    <row r="6" spans="1:11" ht="16.5" customHeight="1" x14ac:dyDescent="0.2">
      <c r="A6" s="34"/>
      <c r="B6" s="35"/>
      <c r="C6" s="36"/>
      <c r="D6" s="36"/>
      <c r="E6" s="36"/>
      <c r="F6" s="40" t="s">
        <v>38</v>
      </c>
      <c r="G6" s="218"/>
      <c r="H6" s="237"/>
      <c r="I6" s="229"/>
      <c r="J6" s="229"/>
      <c r="K6" s="230"/>
    </row>
    <row r="7" spans="1:11" ht="16.5" customHeight="1" x14ac:dyDescent="0.2">
      <c r="A7" s="41">
        <v>1</v>
      </c>
      <c r="B7" s="42" t="s">
        <v>63</v>
      </c>
      <c r="C7" s="42" t="s">
        <v>63</v>
      </c>
      <c r="D7" s="42"/>
      <c r="E7" s="42"/>
      <c r="F7" s="43" t="s">
        <v>39</v>
      </c>
      <c r="G7" s="218"/>
      <c r="H7" s="237"/>
      <c r="I7" s="229"/>
      <c r="J7" s="229"/>
      <c r="K7" s="230"/>
    </row>
    <row r="8" spans="1:11" ht="16.5" customHeight="1" x14ac:dyDescent="0.2">
      <c r="A8" s="41">
        <v>1</v>
      </c>
      <c r="B8" s="44">
        <v>1</v>
      </c>
      <c r="C8" s="42" t="s">
        <v>63</v>
      </c>
      <c r="D8" s="42"/>
      <c r="E8" s="42"/>
      <c r="F8" s="43" t="s">
        <v>175</v>
      </c>
      <c r="G8" s="218"/>
      <c r="H8" s="237"/>
      <c r="I8" s="229"/>
      <c r="J8" s="229"/>
      <c r="K8" s="230"/>
    </row>
    <row r="9" spans="1:11" ht="16.5" customHeight="1" x14ac:dyDescent="0.2">
      <c r="A9" s="38">
        <v>1</v>
      </c>
      <c r="B9" s="39">
        <v>1</v>
      </c>
      <c r="C9" s="39">
        <v>2</v>
      </c>
      <c r="D9" s="42"/>
      <c r="E9" s="39">
        <v>311</v>
      </c>
      <c r="F9" s="61" t="s">
        <v>243</v>
      </c>
      <c r="G9" s="240"/>
      <c r="H9" s="237"/>
      <c r="I9" s="237"/>
      <c r="J9" s="237"/>
      <c r="K9" s="230">
        <f>H9+I9-J9</f>
        <v>0</v>
      </c>
    </row>
    <row r="10" spans="1:11" ht="16.5" customHeight="1" x14ac:dyDescent="0.2">
      <c r="A10" s="38">
        <v>1</v>
      </c>
      <c r="B10" s="39">
        <v>1</v>
      </c>
      <c r="C10" s="39">
        <v>2</v>
      </c>
      <c r="D10" s="42"/>
      <c r="E10" s="39">
        <v>500</v>
      </c>
      <c r="F10" s="61" t="s">
        <v>243</v>
      </c>
      <c r="G10" s="240"/>
      <c r="H10" s="237"/>
      <c r="I10" s="237"/>
      <c r="J10" s="237"/>
      <c r="K10" s="230">
        <f t="shared" ref="K10:K46" si="0">H10+I10-J10</f>
        <v>0</v>
      </c>
    </row>
    <row r="11" spans="1:11" ht="16.5" customHeight="1" x14ac:dyDescent="0.2">
      <c r="A11" s="38">
        <v>1</v>
      </c>
      <c r="B11" s="39">
        <v>1</v>
      </c>
      <c r="C11" s="39">
        <v>3</v>
      </c>
      <c r="D11" s="42"/>
      <c r="E11" s="39">
        <v>311</v>
      </c>
      <c r="F11" s="61" t="s">
        <v>244</v>
      </c>
      <c r="G11" s="240"/>
      <c r="H11" s="237">
        <v>3497726</v>
      </c>
      <c r="I11" s="237"/>
      <c r="J11" s="237"/>
      <c r="K11" s="230">
        <f t="shared" si="0"/>
        <v>3497726</v>
      </c>
    </row>
    <row r="12" spans="1:11" ht="16.5" customHeight="1" x14ac:dyDescent="0.2">
      <c r="A12" s="38">
        <v>1</v>
      </c>
      <c r="B12" s="39">
        <v>1</v>
      </c>
      <c r="C12" s="39">
        <v>3</v>
      </c>
      <c r="D12" s="42"/>
      <c r="E12" s="39">
        <v>500</v>
      </c>
      <c r="F12" s="61" t="s">
        <v>244</v>
      </c>
      <c r="G12" s="240"/>
      <c r="H12" s="237"/>
      <c r="I12" s="237"/>
      <c r="J12" s="237"/>
      <c r="K12" s="230">
        <f t="shared" si="0"/>
        <v>0</v>
      </c>
    </row>
    <row r="13" spans="1:11" ht="16.5" customHeight="1" x14ac:dyDescent="0.2">
      <c r="A13" s="38">
        <v>1</v>
      </c>
      <c r="B13" s="39">
        <v>1</v>
      </c>
      <c r="C13" s="39">
        <v>4</v>
      </c>
      <c r="D13" s="42"/>
      <c r="E13" s="39">
        <v>311</v>
      </c>
      <c r="F13" s="61" t="s">
        <v>245</v>
      </c>
      <c r="G13" s="240"/>
      <c r="H13" s="237">
        <v>51600</v>
      </c>
      <c r="I13" s="237"/>
      <c r="J13" s="237"/>
      <c r="K13" s="230">
        <f t="shared" si="0"/>
        <v>51600</v>
      </c>
    </row>
    <row r="14" spans="1:11" ht="16.5" customHeight="1" x14ac:dyDescent="0.2">
      <c r="A14" s="38">
        <v>1</v>
      </c>
      <c r="B14" s="39">
        <v>1</v>
      </c>
      <c r="C14" s="39">
        <v>4</v>
      </c>
      <c r="D14" s="42"/>
      <c r="E14" s="39">
        <v>500</v>
      </c>
      <c r="F14" s="61" t="s">
        <v>245</v>
      </c>
      <c r="G14" s="240"/>
      <c r="H14" s="237"/>
      <c r="I14" s="237"/>
      <c r="J14" s="237"/>
      <c r="K14" s="230">
        <f t="shared" si="0"/>
        <v>0</v>
      </c>
    </row>
    <row r="15" spans="1:11" ht="16.5" customHeight="1" x14ac:dyDescent="0.2">
      <c r="A15" s="38">
        <v>1</v>
      </c>
      <c r="B15" s="39">
        <v>1</v>
      </c>
      <c r="C15" s="39">
        <v>5</v>
      </c>
      <c r="D15" s="42"/>
      <c r="E15" s="39">
        <v>311</v>
      </c>
      <c r="F15" s="61" t="s">
        <v>246</v>
      </c>
      <c r="G15" s="240"/>
      <c r="H15" s="237"/>
      <c r="I15" s="237"/>
      <c r="J15" s="237"/>
      <c r="K15" s="230">
        <f t="shared" si="0"/>
        <v>0</v>
      </c>
    </row>
    <row r="16" spans="1:11" ht="16.5" customHeight="1" x14ac:dyDescent="0.2">
      <c r="A16" s="38">
        <v>1</v>
      </c>
      <c r="B16" s="39">
        <v>1</v>
      </c>
      <c r="C16" s="39">
        <v>5</v>
      </c>
      <c r="D16" s="42"/>
      <c r="E16" s="39">
        <v>500</v>
      </c>
      <c r="F16" s="61" t="s">
        <v>246</v>
      </c>
      <c r="G16" s="240"/>
      <c r="H16" s="237"/>
      <c r="I16" s="237"/>
      <c r="J16" s="237"/>
      <c r="K16" s="230">
        <f t="shared" si="0"/>
        <v>0</v>
      </c>
    </row>
    <row r="17" spans="1:11" ht="16.5" customHeight="1" x14ac:dyDescent="0.2">
      <c r="A17" s="38">
        <v>1</v>
      </c>
      <c r="B17" s="39">
        <v>1</v>
      </c>
      <c r="C17" s="39">
        <v>6</v>
      </c>
      <c r="D17" s="42"/>
      <c r="E17" s="39">
        <v>311</v>
      </c>
      <c r="F17" s="61" t="s">
        <v>247</v>
      </c>
      <c r="G17" s="240"/>
      <c r="H17" s="237">
        <v>652997</v>
      </c>
      <c r="I17" s="237"/>
      <c r="J17" s="237"/>
      <c r="K17" s="230">
        <f t="shared" si="0"/>
        <v>652997</v>
      </c>
    </row>
    <row r="18" spans="1:11" ht="16.5" customHeight="1" x14ac:dyDescent="0.2">
      <c r="A18" s="38">
        <v>1</v>
      </c>
      <c r="B18" s="39">
        <v>1</v>
      </c>
      <c r="C18" s="39">
        <v>6</v>
      </c>
      <c r="D18" s="42"/>
      <c r="E18" s="39">
        <v>500</v>
      </c>
      <c r="F18" s="61" t="s">
        <v>247</v>
      </c>
      <c r="G18" s="240"/>
      <c r="H18" s="237"/>
      <c r="I18" s="237"/>
      <c r="J18" s="237"/>
      <c r="K18" s="230">
        <f t="shared" si="0"/>
        <v>0</v>
      </c>
    </row>
    <row r="19" spans="1:11" ht="16.5" customHeight="1" x14ac:dyDescent="0.2">
      <c r="A19" s="38">
        <v>1</v>
      </c>
      <c r="B19" s="39">
        <v>1</v>
      </c>
      <c r="C19" s="39">
        <v>7</v>
      </c>
      <c r="D19" s="42"/>
      <c r="E19" s="39">
        <v>311</v>
      </c>
      <c r="F19" s="61" t="s">
        <v>213</v>
      </c>
      <c r="G19" s="240"/>
      <c r="H19" s="237">
        <v>992</v>
      </c>
      <c r="I19" s="237"/>
      <c r="J19" s="237"/>
      <c r="K19" s="230">
        <f t="shared" si="0"/>
        <v>992</v>
      </c>
    </row>
    <row r="20" spans="1:11" ht="16.5" customHeight="1" x14ac:dyDescent="0.2">
      <c r="A20" s="38">
        <v>1</v>
      </c>
      <c r="B20" s="39">
        <v>1</v>
      </c>
      <c r="C20" s="39">
        <v>7</v>
      </c>
      <c r="D20" s="42"/>
      <c r="E20" s="39">
        <v>500</v>
      </c>
      <c r="F20" s="61" t="s">
        <v>213</v>
      </c>
      <c r="G20" s="240"/>
      <c r="H20" s="237"/>
      <c r="I20" s="237"/>
      <c r="J20" s="237"/>
      <c r="K20" s="230">
        <f t="shared" si="0"/>
        <v>0</v>
      </c>
    </row>
    <row r="21" spans="1:11" ht="16.5" customHeight="1" x14ac:dyDescent="0.2">
      <c r="A21" s="38">
        <v>1</v>
      </c>
      <c r="B21" s="39">
        <v>1</v>
      </c>
      <c r="C21" s="39">
        <v>8</v>
      </c>
      <c r="D21" s="42"/>
      <c r="E21" s="39">
        <v>311</v>
      </c>
      <c r="F21" s="61" t="s">
        <v>248</v>
      </c>
      <c r="G21" s="240"/>
      <c r="H21" s="237">
        <v>9089</v>
      </c>
      <c r="I21" s="237"/>
      <c r="J21" s="237"/>
      <c r="K21" s="230">
        <f t="shared" si="0"/>
        <v>9089</v>
      </c>
    </row>
    <row r="22" spans="1:11" ht="16.5" customHeight="1" x14ac:dyDescent="0.2">
      <c r="A22" s="38">
        <v>1</v>
      </c>
      <c r="B22" s="39">
        <v>1</v>
      </c>
      <c r="C22" s="39">
        <v>8</v>
      </c>
      <c r="D22" s="42"/>
      <c r="E22" s="39">
        <v>500</v>
      </c>
      <c r="F22" s="61" t="s">
        <v>248</v>
      </c>
      <c r="G22" s="240"/>
      <c r="H22" s="237"/>
      <c r="I22" s="237"/>
      <c r="J22" s="237"/>
      <c r="K22" s="230">
        <f t="shared" si="0"/>
        <v>0</v>
      </c>
    </row>
    <row r="23" spans="1:11" ht="16.5" customHeight="1" x14ac:dyDescent="0.2">
      <c r="A23" s="38">
        <v>1</v>
      </c>
      <c r="B23" s="39">
        <v>1</v>
      </c>
      <c r="C23" s="39">
        <v>9</v>
      </c>
      <c r="D23" s="42"/>
      <c r="E23" s="39">
        <v>311</v>
      </c>
      <c r="F23" s="61" t="s">
        <v>249</v>
      </c>
      <c r="G23" s="240"/>
      <c r="H23" s="237"/>
      <c r="I23" s="237"/>
      <c r="J23" s="237"/>
      <c r="K23" s="230">
        <f t="shared" si="0"/>
        <v>0</v>
      </c>
    </row>
    <row r="24" spans="1:11" ht="16.5" customHeight="1" x14ac:dyDescent="0.2">
      <c r="A24" s="38">
        <v>1</v>
      </c>
      <c r="B24" s="39">
        <v>1</v>
      </c>
      <c r="C24" s="39">
        <v>9</v>
      </c>
      <c r="D24" s="42"/>
      <c r="E24" s="39">
        <v>500</v>
      </c>
      <c r="F24" s="61" t="s">
        <v>249</v>
      </c>
      <c r="G24" s="240"/>
      <c r="H24" s="237"/>
      <c r="I24" s="237"/>
      <c r="J24" s="237"/>
      <c r="K24" s="230">
        <f t="shared" si="0"/>
        <v>0</v>
      </c>
    </row>
    <row r="25" spans="1:11" ht="16.5" customHeight="1" x14ac:dyDescent="0.2">
      <c r="A25" s="38">
        <v>1</v>
      </c>
      <c r="B25" s="39">
        <v>1</v>
      </c>
      <c r="C25" s="39">
        <v>10</v>
      </c>
      <c r="D25" s="42"/>
      <c r="E25" s="39">
        <v>311</v>
      </c>
      <c r="F25" s="61" t="s">
        <v>250</v>
      </c>
      <c r="G25" s="240"/>
      <c r="H25" s="237">
        <v>51500</v>
      </c>
      <c r="I25" s="237"/>
      <c r="J25" s="237"/>
      <c r="K25" s="230">
        <f t="shared" si="0"/>
        <v>51500</v>
      </c>
    </row>
    <row r="26" spans="1:11" ht="16.5" customHeight="1" x14ac:dyDescent="0.2">
      <c r="A26" s="38">
        <v>1</v>
      </c>
      <c r="B26" s="39">
        <v>1</v>
      </c>
      <c r="C26" s="39">
        <v>10</v>
      </c>
      <c r="D26" s="42"/>
      <c r="E26" s="39">
        <v>500</v>
      </c>
      <c r="F26" s="61" t="s">
        <v>250</v>
      </c>
      <c r="G26" s="240"/>
      <c r="H26" s="237"/>
      <c r="I26" s="237"/>
      <c r="J26" s="237"/>
      <c r="K26" s="230">
        <f t="shared" si="0"/>
        <v>0</v>
      </c>
    </row>
    <row r="27" spans="1:11" ht="16.5" customHeight="1" x14ac:dyDescent="0.2">
      <c r="A27" s="38">
        <v>1</v>
      </c>
      <c r="B27" s="39">
        <v>1</v>
      </c>
      <c r="C27" s="39">
        <v>11</v>
      </c>
      <c r="D27" s="42"/>
      <c r="E27" s="39">
        <v>311</v>
      </c>
      <c r="F27" s="61" t="s">
        <v>251</v>
      </c>
      <c r="G27" s="240"/>
      <c r="H27" s="237"/>
      <c r="I27" s="237"/>
      <c r="J27" s="237"/>
      <c r="K27" s="230">
        <f t="shared" si="0"/>
        <v>0</v>
      </c>
    </row>
    <row r="28" spans="1:11" ht="16.5" customHeight="1" x14ac:dyDescent="0.2">
      <c r="A28" s="38">
        <v>1</v>
      </c>
      <c r="B28" s="39">
        <v>1</v>
      </c>
      <c r="C28" s="39">
        <v>11</v>
      </c>
      <c r="D28" s="42"/>
      <c r="E28" s="39">
        <v>500</v>
      </c>
      <c r="F28" s="61" t="s">
        <v>251</v>
      </c>
      <c r="G28" s="240"/>
      <c r="H28" s="237"/>
      <c r="I28" s="237"/>
      <c r="J28" s="237"/>
      <c r="K28" s="230">
        <f t="shared" si="0"/>
        <v>0</v>
      </c>
    </row>
    <row r="29" spans="1:11" ht="16.5" customHeight="1" x14ac:dyDescent="0.2">
      <c r="A29" s="38">
        <v>1</v>
      </c>
      <c r="B29" s="39">
        <v>1</v>
      </c>
      <c r="C29" s="39">
        <v>13</v>
      </c>
      <c r="D29" s="42"/>
      <c r="E29" s="39">
        <v>311</v>
      </c>
      <c r="F29" s="61" t="s">
        <v>176</v>
      </c>
      <c r="G29" s="240"/>
      <c r="H29" s="237">
        <v>216630</v>
      </c>
      <c r="I29" s="237"/>
      <c r="J29" s="237"/>
      <c r="K29" s="230">
        <f t="shared" si="0"/>
        <v>216630</v>
      </c>
    </row>
    <row r="30" spans="1:11" ht="16.5" customHeight="1" x14ac:dyDescent="0.2">
      <c r="A30" s="38">
        <v>1</v>
      </c>
      <c r="B30" s="39">
        <v>1</v>
      </c>
      <c r="C30" s="39">
        <v>13</v>
      </c>
      <c r="D30" s="42"/>
      <c r="E30" s="39">
        <v>500</v>
      </c>
      <c r="F30" s="61" t="s">
        <v>176</v>
      </c>
      <c r="G30" s="240"/>
      <c r="H30" s="237"/>
      <c r="I30" s="237"/>
      <c r="J30" s="237"/>
      <c r="K30" s="230">
        <f t="shared" si="0"/>
        <v>0</v>
      </c>
    </row>
    <row r="31" spans="1:11" ht="16.5" customHeight="1" x14ac:dyDescent="0.2">
      <c r="A31" s="38">
        <v>1</v>
      </c>
      <c r="B31" s="39">
        <v>1</v>
      </c>
      <c r="C31" s="39">
        <v>14</v>
      </c>
      <c r="D31" s="42"/>
      <c r="E31" s="39">
        <v>311</v>
      </c>
      <c r="F31" s="61" t="s">
        <v>252</v>
      </c>
      <c r="G31" s="240"/>
      <c r="H31" s="237">
        <v>770994</v>
      </c>
      <c r="I31" s="237"/>
      <c r="J31" s="237"/>
      <c r="K31" s="230">
        <f t="shared" si="0"/>
        <v>770994</v>
      </c>
    </row>
    <row r="32" spans="1:11" ht="16.5" customHeight="1" x14ac:dyDescent="0.2">
      <c r="A32" s="38">
        <v>1</v>
      </c>
      <c r="B32" s="39">
        <v>1</v>
      </c>
      <c r="C32" s="39">
        <v>14</v>
      </c>
      <c r="D32" s="42"/>
      <c r="E32" s="39">
        <v>500</v>
      </c>
      <c r="F32" s="61" t="s">
        <v>252</v>
      </c>
      <c r="G32" s="240"/>
      <c r="H32" s="237"/>
      <c r="I32" s="237"/>
      <c r="J32" s="237"/>
      <c r="K32" s="230">
        <f t="shared" si="0"/>
        <v>0</v>
      </c>
    </row>
    <row r="33" spans="1:11" ht="16.5" customHeight="1" x14ac:dyDescent="0.2">
      <c r="A33" s="38">
        <v>1</v>
      </c>
      <c r="B33" s="39">
        <v>1</v>
      </c>
      <c r="C33" s="39">
        <v>15</v>
      </c>
      <c r="D33" s="42"/>
      <c r="E33" s="39">
        <v>311</v>
      </c>
      <c r="F33" s="61" t="s">
        <v>253</v>
      </c>
      <c r="G33" s="240"/>
      <c r="H33" s="237">
        <v>331472</v>
      </c>
      <c r="I33" s="237"/>
      <c r="J33" s="237"/>
      <c r="K33" s="230">
        <f t="shared" si="0"/>
        <v>331472</v>
      </c>
    </row>
    <row r="34" spans="1:11" ht="16.5" customHeight="1" x14ac:dyDescent="0.2">
      <c r="A34" s="38">
        <v>1</v>
      </c>
      <c r="B34" s="39">
        <v>1</v>
      </c>
      <c r="C34" s="39">
        <v>15</v>
      </c>
      <c r="D34" s="42"/>
      <c r="E34" s="39">
        <v>500</v>
      </c>
      <c r="F34" s="61" t="s">
        <v>253</v>
      </c>
      <c r="G34" s="240"/>
      <c r="H34" s="237"/>
      <c r="I34" s="237"/>
      <c r="J34" s="237"/>
      <c r="K34" s="230">
        <f t="shared" si="0"/>
        <v>0</v>
      </c>
    </row>
    <row r="35" spans="1:11" ht="16.5" customHeight="1" x14ac:dyDescent="0.2">
      <c r="A35" s="41">
        <v>1</v>
      </c>
      <c r="B35" s="44">
        <v>2</v>
      </c>
      <c r="C35" s="42" t="s">
        <v>63</v>
      </c>
      <c r="D35" s="42"/>
      <c r="E35" s="42"/>
      <c r="F35" s="43" t="s">
        <v>177</v>
      </c>
      <c r="G35" s="218"/>
      <c r="H35" s="237"/>
      <c r="I35" s="229"/>
      <c r="J35" s="229"/>
      <c r="K35" s="230"/>
    </row>
    <row r="36" spans="1:11" ht="16.5" customHeight="1" x14ac:dyDescent="0.2">
      <c r="A36" s="38">
        <v>1</v>
      </c>
      <c r="B36" s="39">
        <v>2</v>
      </c>
      <c r="C36" s="39">
        <v>2</v>
      </c>
      <c r="D36" s="42"/>
      <c r="E36" s="39">
        <v>311</v>
      </c>
      <c r="F36" s="61" t="s">
        <v>172</v>
      </c>
      <c r="G36" s="240"/>
      <c r="H36" s="237">
        <v>12000</v>
      </c>
      <c r="I36" s="237"/>
      <c r="J36" s="237"/>
      <c r="K36" s="230">
        <f t="shared" si="0"/>
        <v>12000</v>
      </c>
    </row>
    <row r="37" spans="1:11" ht="16.5" customHeight="1" x14ac:dyDescent="0.2">
      <c r="A37" s="38">
        <v>1</v>
      </c>
      <c r="B37" s="39">
        <v>2</v>
      </c>
      <c r="C37" s="39">
        <v>2</v>
      </c>
      <c r="D37" s="42"/>
      <c r="E37" s="39">
        <v>500</v>
      </c>
      <c r="F37" s="61" t="s">
        <v>172</v>
      </c>
      <c r="G37" s="240"/>
      <c r="H37" s="237"/>
      <c r="I37" s="237"/>
      <c r="J37" s="237"/>
      <c r="K37" s="230">
        <f t="shared" si="0"/>
        <v>0</v>
      </c>
    </row>
    <row r="38" spans="1:11" ht="16.5" customHeight="1" x14ac:dyDescent="0.2">
      <c r="A38" s="38">
        <v>1</v>
      </c>
      <c r="B38" s="39">
        <v>2</v>
      </c>
      <c r="C38" s="39">
        <v>4</v>
      </c>
      <c r="D38" s="39"/>
      <c r="E38" s="39"/>
      <c r="F38" s="62" t="s">
        <v>173</v>
      </c>
      <c r="G38" s="218"/>
      <c r="H38" s="237"/>
      <c r="I38" s="229"/>
      <c r="J38" s="229"/>
      <c r="K38" s="230"/>
    </row>
    <row r="39" spans="1:11" ht="16.5" customHeight="1" x14ac:dyDescent="0.2">
      <c r="A39" s="38">
        <v>1</v>
      </c>
      <c r="B39" s="39">
        <v>2</v>
      </c>
      <c r="C39" s="39">
        <v>4</v>
      </c>
      <c r="D39" s="39" t="s">
        <v>117</v>
      </c>
      <c r="E39" s="39">
        <v>311</v>
      </c>
      <c r="F39" s="61" t="s">
        <v>188</v>
      </c>
      <c r="G39" s="240"/>
      <c r="H39" s="237"/>
      <c r="I39" s="237"/>
      <c r="J39" s="237"/>
      <c r="K39" s="230">
        <f t="shared" si="0"/>
        <v>0</v>
      </c>
    </row>
    <row r="40" spans="1:11" ht="16.5" customHeight="1" x14ac:dyDescent="0.2">
      <c r="A40" s="38">
        <v>1</v>
      </c>
      <c r="B40" s="39">
        <v>2</v>
      </c>
      <c r="C40" s="39">
        <v>4</v>
      </c>
      <c r="D40" s="39" t="s">
        <v>117</v>
      </c>
      <c r="E40" s="39">
        <v>500</v>
      </c>
      <c r="F40" s="61" t="s">
        <v>188</v>
      </c>
      <c r="G40" s="240"/>
      <c r="H40" s="237"/>
      <c r="I40" s="237"/>
      <c r="J40" s="237"/>
      <c r="K40" s="230">
        <f t="shared" si="0"/>
        <v>0</v>
      </c>
    </row>
    <row r="41" spans="1:11" ht="16.5" customHeight="1" x14ac:dyDescent="0.2">
      <c r="A41" s="38">
        <v>1</v>
      </c>
      <c r="B41" s="39">
        <v>2</v>
      </c>
      <c r="C41" s="39">
        <v>4</v>
      </c>
      <c r="D41" s="39" t="s">
        <v>119</v>
      </c>
      <c r="E41" s="39">
        <v>311</v>
      </c>
      <c r="F41" s="61" t="s">
        <v>185</v>
      </c>
      <c r="G41" s="240"/>
      <c r="H41" s="237">
        <v>3000</v>
      </c>
      <c r="I41" s="237"/>
      <c r="J41" s="237"/>
      <c r="K41" s="230">
        <f t="shared" si="0"/>
        <v>3000</v>
      </c>
    </row>
    <row r="42" spans="1:11" ht="16.5" customHeight="1" x14ac:dyDescent="0.2">
      <c r="A42" s="38">
        <v>1</v>
      </c>
      <c r="B42" s="39">
        <v>2</v>
      </c>
      <c r="C42" s="39">
        <v>4</v>
      </c>
      <c r="D42" s="39" t="s">
        <v>119</v>
      </c>
      <c r="E42" s="39">
        <v>500</v>
      </c>
      <c r="F42" s="61" t="s">
        <v>185</v>
      </c>
      <c r="G42" s="240"/>
      <c r="H42" s="237"/>
      <c r="I42" s="237"/>
      <c r="J42" s="237"/>
      <c r="K42" s="230">
        <f t="shared" si="0"/>
        <v>0</v>
      </c>
    </row>
    <row r="43" spans="1:11" ht="16.5" customHeight="1" x14ac:dyDescent="0.2">
      <c r="A43" s="38">
        <v>1</v>
      </c>
      <c r="B43" s="39">
        <v>2</v>
      </c>
      <c r="C43" s="39">
        <v>5</v>
      </c>
      <c r="D43" s="42"/>
      <c r="E43" s="39">
        <v>311</v>
      </c>
      <c r="F43" s="61" t="s">
        <v>254</v>
      </c>
      <c r="G43" s="240"/>
      <c r="H43" s="237">
        <v>2700</v>
      </c>
      <c r="I43" s="237"/>
      <c r="J43" s="237"/>
      <c r="K43" s="230">
        <f t="shared" si="0"/>
        <v>2700</v>
      </c>
    </row>
    <row r="44" spans="1:11" ht="16.5" customHeight="1" x14ac:dyDescent="0.2">
      <c r="A44" s="38">
        <v>1</v>
      </c>
      <c r="B44" s="39">
        <v>2</v>
      </c>
      <c r="C44" s="39">
        <v>5</v>
      </c>
      <c r="D44" s="42"/>
      <c r="E44" s="39">
        <v>500</v>
      </c>
      <c r="F44" s="61" t="s">
        <v>254</v>
      </c>
      <c r="G44" s="240"/>
      <c r="H44" s="237"/>
      <c r="I44" s="237"/>
      <c r="J44" s="237"/>
      <c r="K44" s="230">
        <f t="shared" si="0"/>
        <v>0</v>
      </c>
    </row>
    <row r="45" spans="1:11" ht="16.5" customHeight="1" x14ac:dyDescent="0.2">
      <c r="A45" s="38">
        <v>1</v>
      </c>
      <c r="B45" s="39">
        <v>2</v>
      </c>
      <c r="C45" s="39">
        <v>6</v>
      </c>
      <c r="D45" s="39"/>
      <c r="E45" s="39">
        <v>311</v>
      </c>
      <c r="F45" s="61" t="s">
        <v>66</v>
      </c>
      <c r="G45" s="240"/>
      <c r="H45" s="237"/>
      <c r="I45" s="237"/>
      <c r="J45" s="237"/>
      <c r="K45" s="230">
        <f t="shared" si="0"/>
        <v>0</v>
      </c>
    </row>
    <row r="46" spans="1:11" ht="16.5" customHeight="1" x14ac:dyDescent="0.2">
      <c r="A46" s="38">
        <v>1</v>
      </c>
      <c r="B46" s="39">
        <v>2</v>
      </c>
      <c r="C46" s="39">
        <v>6</v>
      </c>
      <c r="D46" s="39"/>
      <c r="E46" s="39">
        <v>500</v>
      </c>
      <c r="F46" s="61" t="s">
        <v>66</v>
      </c>
      <c r="G46" s="241">
        <v>1</v>
      </c>
      <c r="H46" s="238">
        <v>1000</v>
      </c>
      <c r="I46" s="238">
        <v>280</v>
      </c>
      <c r="J46" s="238"/>
      <c r="K46" s="231">
        <f t="shared" si="0"/>
        <v>1280</v>
      </c>
    </row>
    <row r="47" spans="1:11" ht="16.5" customHeight="1" x14ac:dyDescent="0.2">
      <c r="A47" s="63"/>
      <c r="B47" s="64"/>
      <c r="C47" s="64"/>
      <c r="D47" s="64"/>
      <c r="E47" s="64"/>
      <c r="F47" s="65" t="s">
        <v>42</v>
      </c>
      <c r="G47" s="218"/>
      <c r="H47" s="229">
        <f>+H46+H45+H44+H43+H42+H41+H40+H39+H37+H36+H34+H33+H32+H31+H30+H29+H28+H27+H26+H25+H24+H23+H22+H21+H20+H19+H18+H17+H16+H15+H14+H13+H12+H11+H10+H9</f>
        <v>5601700</v>
      </c>
      <c r="I47" s="229">
        <f t="shared" ref="I47:K47" si="1">+I46+I45+I44+I43+I42+I41+I40+I39+I37+I36+I34+I33+I32+I31+I30+I29+I28+I27+I26+I25+I24+I23+I22+I21+I20+I19+I18+I17+I16+I15+I14+I13+I12+I11+I10+I9</f>
        <v>280</v>
      </c>
      <c r="J47" s="229">
        <f t="shared" si="1"/>
        <v>0</v>
      </c>
      <c r="K47" s="230">
        <f t="shared" si="1"/>
        <v>5601980</v>
      </c>
    </row>
    <row r="48" spans="1:11" ht="16.5" customHeight="1" thickBot="1" x14ac:dyDescent="0.25">
      <c r="A48" s="66"/>
      <c r="B48" s="67"/>
      <c r="C48" s="67"/>
      <c r="D48" s="67"/>
      <c r="E48" s="67"/>
      <c r="F48" s="68"/>
      <c r="G48" s="219"/>
      <c r="H48" s="232"/>
      <c r="I48" s="232"/>
      <c r="J48" s="232"/>
      <c r="K48" s="233"/>
    </row>
    <row r="49" spans="1:11" ht="16.5" customHeight="1" thickTop="1" x14ac:dyDescent="0.2"/>
    <row r="50" spans="1:11" ht="16.5" customHeight="1" thickBot="1" x14ac:dyDescent="0.25">
      <c r="A50" s="17"/>
      <c r="B50" s="17"/>
      <c r="C50" s="18"/>
      <c r="D50" s="18"/>
      <c r="E50" s="18"/>
      <c r="F50" s="19"/>
      <c r="G50" s="17"/>
      <c r="H50" s="19"/>
      <c r="I50" s="19"/>
      <c r="J50" s="19"/>
      <c r="K50" s="60" t="s">
        <v>276</v>
      </c>
    </row>
    <row r="51" spans="1:11" ht="16.5" customHeight="1" thickTop="1" thickBot="1" x14ac:dyDescent="0.25">
      <c r="A51" s="287" t="s">
        <v>116</v>
      </c>
      <c r="B51" s="288"/>
      <c r="C51" s="288"/>
      <c r="D51" s="289"/>
      <c r="E51" s="283" t="s">
        <v>187</v>
      </c>
      <c r="F51" s="21"/>
      <c r="G51" s="21" t="s">
        <v>29</v>
      </c>
      <c r="H51" s="22" t="s">
        <v>64</v>
      </c>
      <c r="I51" s="23"/>
      <c r="J51" s="23"/>
      <c r="K51" s="24"/>
    </row>
    <row r="52" spans="1:11" ht="30.75" customHeight="1" thickTop="1" x14ac:dyDescent="0.2">
      <c r="A52" s="290" t="s">
        <v>104</v>
      </c>
      <c r="B52" s="286" t="s">
        <v>105</v>
      </c>
      <c r="C52" s="286" t="s">
        <v>106</v>
      </c>
      <c r="D52" s="286" t="s">
        <v>142</v>
      </c>
      <c r="E52" s="284"/>
      <c r="F52" s="26" t="s">
        <v>37</v>
      </c>
      <c r="G52" s="26" t="s">
        <v>31</v>
      </c>
      <c r="H52" s="27">
        <f>+H3</f>
        <v>4</v>
      </c>
      <c r="I52" s="28"/>
      <c r="J52" s="28"/>
      <c r="K52" s="29" t="s">
        <v>195</v>
      </c>
    </row>
    <row r="53" spans="1:11" ht="16.5" customHeight="1" x14ac:dyDescent="0.2">
      <c r="A53" s="282"/>
      <c r="B53" s="285"/>
      <c r="C53" s="285"/>
      <c r="D53" s="285"/>
      <c r="E53" s="285"/>
      <c r="F53" s="30"/>
      <c r="G53" s="31" t="s">
        <v>32</v>
      </c>
      <c r="H53" s="32" t="str">
        <f>+H4</f>
        <v>SUPLEMENTAR</v>
      </c>
      <c r="I53" s="32" t="s">
        <v>196</v>
      </c>
      <c r="J53" s="32" t="s">
        <v>197</v>
      </c>
      <c r="K53" s="33" t="s">
        <v>198</v>
      </c>
    </row>
    <row r="54" spans="1:11" ht="16.5" customHeight="1" x14ac:dyDescent="0.2">
      <c r="A54" s="169"/>
      <c r="B54" s="215"/>
      <c r="C54" s="215"/>
      <c r="D54" s="215"/>
      <c r="E54" s="215"/>
      <c r="F54" s="216"/>
      <c r="G54" s="217"/>
      <c r="H54" s="227"/>
      <c r="I54" s="227"/>
      <c r="J54" s="227"/>
      <c r="K54" s="228"/>
    </row>
    <row r="55" spans="1:11" ht="16.5" customHeight="1" x14ac:dyDescent="0.2">
      <c r="A55" s="34"/>
      <c r="B55" s="35"/>
      <c r="C55" s="36"/>
      <c r="D55" s="36"/>
      <c r="E55" s="36"/>
      <c r="F55" s="69" t="s">
        <v>44</v>
      </c>
      <c r="G55" s="218"/>
      <c r="H55" s="229">
        <f>+H47</f>
        <v>5601700</v>
      </c>
      <c r="I55" s="229">
        <f>+I47</f>
        <v>280</v>
      </c>
      <c r="J55" s="229">
        <f>+J47</f>
        <v>0</v>
      </c>
      <c r="K55" s="230">
        <f>+K47</f>
        <v>5601980</v>
      </c>
    </row>
    <row r="56" spans="1:11" ht="16.5" customHeight="1" x14ac:dyDescent="0.2">
      <c r="A56" s="38">
        <v>1</v>
      </c>
      <c r="B56" s="39">
        <v>2</v>
      </c>
      <c r="C56" s="39">
        <v>10</v>
      </c>
      <c r="D56" s="39"/>
      <c r="E56" s="39">
        <v>311</v>
      </c>
      <c r="F56" s="61" t="s">
        <v>255</v>
      </c>
      <c r="G56" s="240"/>
      <c r="H56" s="237"/>
      <c r="I56" s="237"/>
      <c r="J56" s="237"/>
      <c r="K56" s="230">
        <f t="shared" ref="K56:K96" si="2">H56+I56-J56</f>
        <v>0</v>
      </c>
    </row>
    <row r="57" spans="1:11" ht="16.5" customHeight="1" x14ac:dyDescent="0.2">
      <c r="A57" s="38">
        <v>1</v>
      </c>
      <c r="B57" s="39">
        <v>2</v>
      </c>
      <c r="C57" s="39">
        <v>10</v>
      </c>
      <c r="D57" s="39"/>
      <c r="E57" s="39">
        <v>500</v>
      </c>
      <c r="F57" s="61" t="s">
        <v>255</v>
      </c>
      <c r="G57" s="240"/>
      <c r="H57" s="237"/>
      <c r="I57" s="237"/>
      <c r="J57" s="237"/>
      <c r="K57" s="230">
        <f t="shared" si="2"/>
        <v>0</v>
      </c>
    </row>
    <row r="58" spans="1:11" ht="16.5" customHeight="1" x14ac:dyDescent="0.2">
      <c r="A58" s="38">
        <v>1</v>
      </c>
      <c r="B58" s="39">
        <v>2</v>
      </c>
      <c r="C58" s="39">
        <v>12</v>
      </c>
      <c r="D58" s="39"/>
      <c r="E58" s="39">
        <v>311</v>
      </c>
      <c r="F58" s="61" t="s">
        <v>256</v>
      </c>
      <c r="G58" s="240"/>
      <c r="H58" s="237">
        <v>300</v>
      </c>
      <c r="I58" s="237"/>
      <c r="J58" s="237"/>
      <c r="K58" s="230">
        <f t="shared" si="2"/>
        <v>300</v>
      </c>
    </row>
    <row r="59" spans="1:11" ht="16.5" customHeight="1" x14ac:dyDescent="0.2">
      <c r="A59" s="38">
        <v>1</v>
      </c>
      <c r="B59" s="39">
        <v>2</v>
      </c>
      <c r="C59" s="39">
        <v>12</v>
      </c>
      <c r="D59" s="39"/>
      <c r="E59" s="39">
        <v>500</v>
      </c>
      <c r="F59" s="61" t="s">
        <v>256</v>
      </c>
      <c r="G59" s="240"/>
      <c r="H59" s="237"/>
      <c r="I59" s="237"/>
      <c r="J59" s="237"/>
      <c r="K59" s="230">
        <f t="shared" si="2"/>
        <v>0</v>
      </c>
    </row>
    <row r="60" spans="1:11" ht="16.5" customHeight="1" x14ac:dyDescent="0.2">
      <c r="A60" s="38">
        <v>1</v>
      </c>
      <c r="B60" s="39">
        <v>2</v>
      </c>
      <c r="C60" s="39">
        <v>14</v>
      </c>
      <c r="D60" s="39"/>
      <c r="E60" s="39"/>
      <c r="F60" s="62" t="s">
        <v>174</v>
      </c>
      <c r="G60" s="218"/>
      <c r="H60" s="237"/>
      <c r="I60" s="229"/>
      <c r="J60" s="229"/>
      <c r="K60" s="230"/>
    </row>
    <row r="61" spans="1:11" ht="16.5" customHeight="1" x14ac:dyDescent="0.2">
      <c r="A61" s="38">
        <v>1</v>
      </c>
      <c r="B61" s="39">
        <v>2</v>
      </c>
      <c r="C61" s="39">
        <v>14</v>
      </c>
      <c r="D61" s="39" t="s">
        <v>117</v>
      </c>
      <c r="E61" s="39">
        <v>311</v>
      </c>
      <c r="F61" s="61" t="s">
        <v>189</v>
      </c>
      <c r="G61" s="240"/>
      <c r="H61" s="237">
        <v>42000</v>
      </c>
      <c r="I61" s="237"/>
      <c r="J61" s="237"/>
      <c r="K61" s="230">
        <f t="shared" si="2"/>
        <v>42000</v>
      </c>
    </row>
    <row r="62" spans="1:11" ht="16.5" customHeight="1" x14ac:dyDescent="0.2">
      <c r="A62" s="38">
        <v>1</v>
      </c>
      <c r="B62" s="39">
        <v>2</v>
      </c>
      <c r="C62" s="39">
        <v>14</v>
      </c>
      <c r="D62" s="39" t="s">
        <v>117</v>
      </c>
      <c r="E62" s="39">
        <v>500</v>
      </c>
      <c r="F62" s="61" t="s">
        <v>189</v>
      </c>
      <c r="G62" s="240"/>
      <c r="H62" s="237"/>
      <c r="I62" s="237"/>
      <c r="J62" s="237"/>
      <c r="K62" s="230">
        <f t="shared" si="2"/>
        <v>0</v>
      </c>
    </row>
    <row r="63" spans="1:11" ht="16.5" customHeight="1" x14ac:dyDescent="0.2">
      <c r="A63" s="38">
        <v>1</v>
      </c>
      <c r="B63" s="39">
        <v>2</v>
      </c>
      <c r="C63" s="39">
        <v>14</v>
      </c>
      <c r="D63" s="50" t="s">
        <v>119</v>
      </c>
      <c r="E63" s="39">
        <v>311</v>
      </c>
      <c r="F63" s="61" t="s">
        <v>190</v>
      </c>
      <c r="G63" s="240"/>
      <c r="H63" s="237"/>
      <c r="I63" s="237"/>
      <c r="J63" s="237"/>
      <c r="K63" s="230">
        <f t="shared" si="2"/>
        <v>0</v>
      </c>
    </row>
    <row r="64" spans="1:11" ht="16.5" customHeight="1" x14ac:dyDescent="0.2">
      <c r="A64" s="38">
        <v>1</v>
      </c>
      <c r="B64" s="39">
        <v>2</v>
      </c>
      <c r="C64" s="39">
        <v>14</v>
      </c>
      <c r="D64" s="50" t="s">
        <v>119</v>
      </c>
      <c r="E64" s="39">
        <v>500</v>
      </c>
      <c r="F64" s="61" t="s">
        <v>190</v>
      </c>
      <c r="G64" s="240"/>
      <c r="H64" s="237"/>
      <c r="I64" s="237"/>
      <c r="J64" s="237"/>
      <c r="K64" s="230">
        <f t="shared" si="2"/>
        <v>0</v>
      </c>
    </row>
    <row r="65" spans="1:11" ht="16.5" customHeight="1" x14ac:dyDescent="0.2">
      <c r="A65" s="38">
        <v>1</v>
      </c>
      <c r="B65" s="39">
        <v>2</v>
      </c>
      <c r="C65" s="39">
        <v>14</v>
      </c>
      <c r="D65" s="50" t="s">
        <v>121</v>
      </c>
      <c r="E65" s="39">
        <v>311</v>
      </c>
      <c r="F65" s="61" t="s">
        <v>174</v>
      </c>
      <c r="G65" s="240"/>
      <c r="H65" s="237"/>
      <c r="I65" s="237"/>
      <c r="J65" s="237"/>
      <c r="K65" s="230">
        <f t="shared" si="2"/>
        <v>0</v>
      </c>
    </row>
    <row r="66" spans="1:11" ht="16.5" customHeight="1" x14ac:dyDescent="0.2">
      <c r="A66" s="38">
        <v>1</v>
      </c>
      <c r="B66" s="39">
        <v>2</v>
      </c>
      <c r="C66" s="39">
        <v>14</v>
      </c>
      <c r="D66" s="50" t="s">
        <v>121</v>
      </c>
      <c r="E66" s="39">
        <v>500</v>
      </c>
      <c r="F66" s="61" t="s">
        <v>174</v>
      </c>
      <c r="G66" s="240"/>
      <c r="H66" s="237"/>
      <c r="I66" s="237"/>
      <c r="J66" s="237"/>
      <c r="K66" s="230">
        <f t="shared" si="2"/>
        <v>0</v>
      </c>
    </row>
    <row r="67" spans="1:11" ht="16.5" customHeight="1" x14ac:dyDescent="0.2">
      <c r="A67" s="41">
        <v>1</v>
      </c>
      <c r="B67" s="44">
        <v>3</v>
      </c>
      <c r="C67" s="42" t="s">
        <v>63</v>
      </c>
      <c r="D67" s="42"/>
      <c r="E67" s="42"/>
      <c r="F67" s="43" t="s">
        <v>210</v>
      </c>
      <c r="G67" s="218"/>
      <c r="H67" s="237"/>
      <c r="I67" s="229"/>
      <c r="J67" s="229"/>
      <c r="K67" s="230"/>
    </row>
    <row r="68" spans="1:11" ht="16.5" customHeight="1" x14ac:dyDescent="0.2">
      <c r="A68" s="38">
        <v>1</v>
      </c>
      <c r="B68" s="39">
        <v>3</v>
      </c>
      <c r="C68" s="39">
        <v>3</v>
      </c>
      <c r="D68" s="39"/>
      <c r="E68" s="39"/>
      <c r="F68" s="62" t="s">
        <v>257</v>
      </c>
      <c r="G68" s="218"/>
      <c r="H68" s="237"/>
      <c r="I68" s="229"/>
      <c r="J68" s="229"/>
      <c r="K68" s="230"/>
    </row>
    <row r="69" spans="1:11" ht="16.5" customHeight="1" x14ac:dyDescent="0.2">
      <c r="A69" s="38">
        <v>1</v>
      </c>
      <c r="B69" s="39">
        <v>3</v>
      </c>
      <c r="C69" s="50">
        <v>3</v>
      </c>
      <c r="D69" s="39" t="s">
        <v>117</v>
      </c>
      <c r="E69" s="39" t="s">
        <v>258</v>
      </c>
      <c r="F69" s="61" t="s">
        <v>259</v>
      </c>
      <c r="G69" s="240"/>
      <c r="H69" s="237">
        <v>600</v>
      </c>
      <c r="I69" s="237"/>
      <c r="J69" s="237"/>
      <c r="K69" s="230">
        <f t="shared" si="2"/>
        <v>600</v>
      </c>
    </row>
    <row r="70" spans="1:11" ht="16.5" customHeight="1" x14ac:dyDescent="0.2">
      <c r="A70" s="38">
        <v>1</v>
      </c>
      <c r="B70" s="39">
        <v>3</v>
      </c>
      <c r="C70" s="50">
        <v>3</v>
      </c>
      <c r="D70" s="39" t="s">
        <v>117</v>
      </c>
      <c r="E70" s="39">
        <v>500</v>
      </c>
      <c r="F70" s="61" t="s">
        <v>259</v>
      </c>
      <c r="G70" s="240"/>
      <c r="H70" s="237"/>
      <c r="I70" s="237"/>
      <c r="J70" s="237"/>
      <c r="K70" s="230">
        <f t="shared" si="2"/>
        <v>0</v>
      </c>
    </row>
    <row r="71" spans="1:11" ht="16.5" customHeight="1" x14ac:dyDescent="0.2">
      <c r="A71" s="38">
        <v>1</v>
      </c>
      <c r="B71" s="39">
        <v>3</v>
      </c>
      <c r="C71" s="50">
        <v>3</v>
      </c>
      <c r="D71" s="39" t="s">
        <v>119</v>
      </c>
      <c r="E71" s="39" t="s">
        <v>258</v>
      </c>
      <c r="F71" s="61" t="s">
        <v>257</v>
      </c>
      <c r="G71" s="240"/>
      <c r="H71" s="237">
        <v>8000</v>
      </c>
      <c r="I71" s="237"/>
      <c r="J71" s="237"/>
      <c r="K71" s="230">
        <f t="shared" si="2"/>
        <v>8000</v>
      </c>
    </row>
    <row r="72" spans="1:11" ht="16.5" customHeight="1" x14ac:dyDescent="0.2">
      <c r="A72" s="38">
        <v>1</v>
      </c>
      <c r="B72" s="39">
        <v>3</v>
      </c>
      <c r="C72" s="50">
        <v>3</v>
      </c>
      <c r="D72" s="39" t="s">
        <v>119</v>
      </c>
      <c r="E72" s="39">
        <v>500</v>
      </c>
      <c r="F72" s="61" t="s">
        <v>257</v>
      </c>
      <c r="G72" s="240"/>
      <c r="H72" s="237"/>
      <c r="I72" s="237"/>
      <c r="J72" s="237"/>
      <c r="K72" s="230">
        <f t="shared" si="2"/>
        <v>0</v>
      </c>
    </row>
    <row r="73" spans="1:11" ht="16.5" customHeight="1" x14ac:dyDescent="0.2">
      <c r="A73" s="38">
        <v>1</v>
      </c>
      <c r="B73" s="39">
        <v>3</v>
      </c>
      <c r="C73" s="50">
        <v>4</v>
      </c>
      <c r="D73" s="39"/>
      <c r="E73" s="39" t="s">
        <v>258</v>
      </c>
      <c r="F73" s="61" t="s">
        <v>260</v>
      </c>
      <c r="G73" s="240"/>
      <c r="H73" s="237"/>
      <c r="I73" s="237"/>
      <c r="J73" s="237"/>
      <c r="K73" s="230">
        <f t="shared" si="2"/>
        <v>0</v>
      </c>
    </row>
    <row r="74" spans="1:11" ht="16.5" customHeight="1" x14ac:dyDescent="0.2">
      <c r="A74" s="38">
        <v>1</v>
      </c>
      <c r="B74" s="39">
        <v>3</v>
      </c>
      <c r="C74" s="50">
        <v>4</v>
      </c>
      <c r="D74" s="39"/>
      <c r="E74" s="39">
        <v>500</v>
      </c>
      <c r="F74" s="61" t="s">
        <v>260</v>
      </c>
      <c r="G74" s="240"/>
      <c r="H74" s="237"/>
      <c r="I74" s="237"/>
      <c r="J74" s="237"/>
      <c r="K74" s="230">
        <f t="shared" si="2"/>
        <v>0</v>
      </c>
    </row>
    <row r="75" spans="1:11" ht="16.5" customHeight="1" x14ac:dyDescent="0.2">
      <c r="A75" s="38">
        <v>1</v>
      </c>
      <c r="B75" s="39">
        <v>3</v>
      </c>
      <c r="C75" s="39">
        <v>5</v>
      </c>
      <c r="D75" s="39"/>
      <c r="E75" s="39"/>
      <c r="F75" s="62" t="s">
        <v>261</v>
      </c>
      <c r="G75" s="218"/>
      <c r="H75" s="237"/>
      <c r="I75" s="229"/>
      <c r="J75" s="229"/>
      <c r="K75" s="230"/>
    </row>
    <row r="76" spans="1:11" ht="16.5" customHeight="1" x14ac:dyDescent="0.2">
      <c r="A76" s="38">
        <v>1</v>
      </c>
      <c r="B76" s="39">
        <v>3</v>
      </c>
      <c r="C76" s="39">
        <v>5</v>
      </c>
      <c r="D76" s="50" t="s">
        <v>117</v>
      </c>
      <c r="E76" s="39">
        <v>311</v>
      </c>
      <c r="F76" s="61" t="s">
        <v>232</v>
      </c>
      <c r="G76" s="240">
        <v>2</v>
      </c>
      <c r="H76" s="237">
        <v>1015760</v>
      </c>
      <c r="I76" s="237"/>
      <c r="J76" s="237">
        <v>65000</v>
      </c>
      <c r="K76" s="230">
        <f t="shared" si="2"/>
        <v>950760</v>
      </c>
    </row>
    <row r="77" spans="1:11" ht="16.5" customHeight="1" x14ac:dyDescent="0.2">
      <c r="A77" s="38">
        <v>1</v>
      </c>
      <c r="B77" s="39">
        <v>3</v>
      </c>
      <c r="C77" s="39">
        <v>5</v>
      </c>
      <c r="D77" s="50" t="s">
        <v>117</v>
      </c>
      <c r="E77" s="39">
        <v>500</v>
      </c>
      <c r="F77" s="61" t="s">
        <v>232</v>
      </c>
      <c r="G77" s="240"/>
      <c r="H77" s="237"/>
      <c r="I77" s="237"/>
      <c r="J77" s="237"/>
      <c r="K77" s="230">
        <f t="shared" si="2"/>
        <v>0</v>
      </c>
    </row>
    <row r="78" spans="1:11" ht="16.5" customHeight="1" x14ac:dyDescent="0.2">
      <c r="A78" s="38">
        <v>1</v>
      </c>
      <c r="B78" s="39">
        <v>3</v>
      </c>
      <c r="C78" s="39">
        <v>5</v>
      </c>
      <c r="D78" s="212" t="s">
        <v>119</v>
      </c>
      <c r="E78" s="39">
        <v>311</v>
      </c>
      <c r="F78" s="61" t="s">
        <v>210</v>
      </c>
      <c r="G78" s="240">
        <v>3</v>
      </c>
      <c r="H78" s="237">
        <v>280140</v>
      </c>
      <c r="I78" s="237">
        <v>65000</v>
      </c>
      <c r="J78" s="237"/>
      <c r="K78" s="230">
        <f t="shared" si="2"/>
        <v>345140</v>
      </c>
    </row>
    <row r="79" spans="1:11" ht="16.5" customHeight="1" x14ac:dyDescent="0.2">
      <c r="A79" s="38">
        <v>1</v>
      </c>
      <c r="B79" s="39">
        <v>3</v>
      </c>
      <c r="C79" s="39">
        <v>5</v>
      </c>
      <c r="D79" s="212" t="s">
        <v>119</v>
      </c>
      <c r="E79" s="39">
        <v>500</v>
      </c>
      <c r="F79" s="61" t="s">
        <v>210</v>
      </c>
      <c r="G79" s="240"/>
      <c r="H79" s="237"/>
      <c r="I79" s="237"/>
      <c r="J79" s="237"/>
      <c r="K79" s="230">
        <f t="shared" si="2"/>
        <v>0</v>
      </c>
    </row>
    <row r="80" spans="1:11" ht="16.5" customHeight="1" x14ac:dyDescent="0.2">
      <c r="A80" s="38">
        <v>1</v>
      </c>
      <c r="B80" s="39">
        <v>3</v>
      </c>
      <c r="C80" s="39">
        <v>6</v>
      </c>
      <c r="D80" s="212"/>
      <c r="E80" s="39">
        <v>311</v>
      </c>
      <c r="F80" s="61" t="s">
        <v>262</v>
      </c>
      <c r="G80" s="240"/>
      <c r="H80" s="237">
        <v>9500</v>
      </c>
      <c r="I80" s="237"/>
      <c r="J80" s="237"/>
      <c r="K80" s="230">
        <f t="shared" si="2"/>
        <v>9500</v>
      </c>
    </row>
    <row r="81" spans="1:11" ht="16.5" customHeight="1" x14ac:dyDescent="0.2">
      <c r="A81" s="38">
        <v>1</v>
      </c>
      <c r="B81" s="39">
        <v>3</v>
      </c>
      <c r="C81" s="39">
        <v>6</v>
      </c>
      <c r="D81" s="212"/>
      <c r="E81" s="39">
        <v>500</v>
      </c>
      <c r="F81" s="61" t="s">
        <v>262</v>
      </c>
      <c r="G81" s="240"/>
      <c r="H81" s="237"/>
      <c r="I81" s="237"/>
      <c r="J81" s="237"/>
      <c r="K81" s="230">
        <f t="shared" si="2"/>
        <v>0</v>
      </c>
    </row>
    <row r="82" spans="1:11" ht="16.5" customHeight="1" x14ac:dyDescent="0.2">
      <c r="A82" s="38">
        <v>1</v>
      </c>
      <c r="B82" s="39">
        <v>3</v>
      </c>
      <c r="C82" s="39">
        <v>8</v>
      </c>
      <c r="D82" s="212"/>
      <c r="E82" s="39">
        <v>311</v>
      </c>
      <c r="F82" s="61" t="s">
        <v>263</v>
      </c>
      <c r="G82" s="240"/>
      <c r="H82" s="237"/>
      <c r="I82" s="237"/>
      <c r="J82" s="237"/>
      <c r="K82" s="230">
        <f t="shared" si="2"/>
        <v>0</v>
      </c>
    </row>
    <row r="83" spans="1:11" ht="16.5" customHeight="1" x14ac:dyDescent="0.2">
      <c r="A83" s="38">
        <v>1</v>
      </c>
      <c r="B83" s="39">
        <v>3</v>
      </c>
      <c r="C83" s="39">
        <v>8</v>
      </c>
      <c r="D83" s="212"/>
      <c r="E83" s="39">
        <v>500</v>
      </c>
      <c r="F83" s="61" t="s">
        <v>263</v>
      </c>
      <c r="G83" s="240"/>
      <c r="H83" s="237"/>
      <c r="I83" s="237"/>
      <c r="J83" s="237"/>
      <c r="K83" s="230">
        <f t="shared" si="2"/>
        <v>0</v>
      </c>
    </row>
    <row r="84" spans="1:11" ht="16.5" customHeight="1" x14ac:dyDescent="0.2">
      <c r="A84" s="38">
        <v>1</v>
      </c>
      <c r="B84" s="39">
        <v>3</v>
      </c>
      <c r="C84" s="39">
        <v>10</v>
      </c>
      <c r="D84" s="39"/>
      <c r="E84" s="39"/>
      <c r="F84" s="62" t="s">
        <v>264</v>
      </c>
      <c r="G84" s="218"/>
      <c r="H84" s="237"/>
      <c r="I84" s="229"/>
      <c r="J84" s="229"/>
      <c r="K84" s="230"/>
    </row>
    <row r="85" spans="1:11" ht="16.5" customHeight="1" x14ac:dyDescent="0.2">
      <c r="A85" s="38">
        <v>1</v>
      </c>
      <c r="B85" s="39">
        <v>3</v>
      </c>
      <c r="C85" s="39">
        <v>10</v>
      </c>
      <c r="D85" s="212" t="s">
        <v>265</v>
      </c>
      <c r="E85" s="39">
        <v>311</v>
      </c>
      <c r="F85" s="61" t="s">
        <v>266</v>
      </c>
      <c r="G85" s="240"/>
      <c r="H85" s="237">
        <v>13000</v>
      </c>
      <c r="I85" s="237"/>
      <c r="J85" s="237"/>
      <c r="K85" s="230">
        <f t="shared" si="2"/>
        <v>13000</v>
      </c>
    </row>
    <row r="86" spans="1:11" ht="16.5" customHeight="1" x14ac:dyDescent="0.2">
      <c r="A86" s="38">
        <v>1</v>
      </c>
      <c r="B86" s="39">
        <v>3</v>
      </c>
      <c r="C86" s="39">
        <v>10</v>
      </c>
      <c r="D86" s="212" t="s">
        <v>265</v>
      </c>
      <c r="E86" s="39">
        <v>500</v>
      </c>
      <c r="F86" s="61" t="s">
        <v>266</v>
      </c>
      <c r="G86" s="240"/>
      <c r="H86" s="237"/>
      <c r="I86" s="237"/>
      <c r="J86" s="237"/>
      <c r="K86" s="230">
        <f t="shared" si="2"/>
        <v>0</v>
      </c>
    </row>
    <row r="87" spans="1:11" ht="16.5" customHeight="1" x14ac:dyDescent="0.2">
      <c r="A87" s="41">
        <v>2</v>
      </c>
      <c r="B87" s="42" t="s">
        <v>63</v>
      </c>
      <c r="C87" s="42" t="s">
        <v>63</v>
      </c>
      <c r="D87" s="42"/>
      <c r="E87" s="42"/>
      <c r="F87" s="43" t="s">
        <v>67</v>
      </c>
      <c r="G87" s="218"/>
      <c r="H87" s="237"/>
      <c r="I87" s="229"/>
      <c r="J87" s="229"/>
      <c r="K87" s="230"/>
    </row>
    <row r="88" spans="1:11" ht="16.5" customHeight="1" x14ac:dyDescent="0.2">
      <c r="A88" s="41">
        <v>2</v>
      </c>
      <c r="B88" s="44">
        <v>1</v>
      </c>
      <c r="C88" s="42" t="s">
        <v>63</v>
      </c>
      <c r="D88" s="42"/>
      <c r="E88" s="42"/>
      <c r="F88" s="43" t="s">
        <v>68</v>
      </c>
      <c r="G88" s="218"/>
      <c r="H88" s="237"/>
      <c r="I88" s="229"/>
      <c r="J88" s="229"/>
      <c r="K88" s="230"/>
    </row>
    <row r="89" spans="1:11" ht="16.5" customHeight="1" x14ac:dyDescent="0.2">
      <c r="A89" s="38">
        <v>2</v>
      </c>
      <c r="B89" s="39">
        <v>1</v>
      </c>
      <c r="C89" s="39">
        <v>1</v>
      </c>
      <c r="D89" s="39"/>
      <c r="E89" s="39">
        <v>311</v>
      </c>
      <c r="F89" s="61" t="s">
        <v>69</v>
      </c>
      <c r="G89" s="240"/>
      <c r="H89" s="237"/>
      <c r="I89" s="237"/>
      <c r="J89" s="237"/>
      <c r="K89" s="230">
        <f t="shared" si="2"/>
        <v>0</v>
      </c>
    </row>
    <row r="90" spans="1:11" ht="16.5" customHeight="1" x14ac:dyDescent="0.2">
      <c r="A90" s="38">
        <v>2</v>
      </c>
      <c r="B90" s="39">
        <v>1</v>
      </c>
      <c r="C90" s="39">
        <v>1</v>
      </c>
      <c r="D90" s="39"/>
      <c r="E90" s="39">
        <v>500</v>
      </c>
      <c r="F90" s="61" t="s">
        <v>69</v>
      </c>
      <c r="G90" s="240"/>
      <c r="H90" s="237"/>
      <c r="I90" s="237"/>
      <c r="J90" s="237"/>
      <c r="K90" s="230">
        <f t="shared" si="2"/>
        <v>0</v>
      </c>
    </row>
    <row r="91" spans="1:11" ht="16.5" customHeight="1" x14ac:dyDescent="0.2">
      <c r="A91" s="38">
        <v>2</v>
      </c>
      <c r="B91" s="39">
        <v>1</v>
      </c>
      <c r="C91" s="39">
        <v>2</v>
      </c>
      <c r="D91" s="39"/>
      <c r="E91" s="39">
        <v>311</v>
      </c>
      <c r="F91" s="61" t="s">
        <v>40</v>
      </c>
      <c r="G91" s="240"/>
      <c r="H91" s="237">
        <v>1000</v>
      </c>
      <c r="I91" s="237"/>
      <c r="J91" s="237"/>
      <c r="K91" s="230">
        <f t="shared" si="2"/>
        <v>1000</v>
      </c>
    </row>
    <row r="92" spans="1:11" ht="16.5" customHeight="1" x14ac:dyDescent="0.2">
      <c r="A92" s="38">
        <v>2</v>
      </c>
      <c r="B92" s="39">
        <v>1</v>
      </c>
      <c r="C92" s="39">
        <v>2</v>
      </c>
      <c r="D92" s="39"/>
      <c r="E92" s="39">
        <v>500</v>
      </c>
      <c r="F92" s="61" t="s">
        <v>40</v>
      </c>
      <c r="G92" s="240"/>
      <c r="H92" s="237"/>
      <c r="I92" s="237"/>
      <c r="J92" s="237"/>
      <c r="K92" s="230">
        <f t="shared" si="2"/>
        <v>0</v>
      </c>
    </row>
    <row r="93" spans="1:11" ht="16.5" customHeight="1" x14ac:dyDescent="0.2">
      <c r="A93" s="38">
        <v>2</v>
      </c>
      <c r="B93" s="39">
        <v>1</v>
      </c>
      <c r="C93" s="39">
        <v>3</v>
      </c>
      <c r="D93" s="39"/>
      <c r="E93" s="39">
        <v>311</v>
      </c>
      <c r="F93" s="61" t="s">
        <v>267</v>
      </c>
      <c r="G93" s="240"/>
      <c r="H93" s="237"/>
      <c r="I93" s="237"/>
      <c r="J93" s="237"/>
      <c r="K93" s="230">
        <f t="shared" si="2"/>
        <v>0</v>
      </c>
    </row>
    <row r="94" spans="1:11" ht="16.5" customHeight="1" x14ac:dyDescent="0.2">
      <c r="A94" s="38">
        <v>2</v>
      </c>
      <c r="B94" s="39">
        <v>1</v>
      </c>
      <c r="C94" s="39">
        <v>3</v>
      </c>
      <c r="D94" s="39"/>
      <c r="E94" s="39">
        <v>500</v>
      </c>
      <c r="F94" s="61" t="s">
        <v>267</v>
      </c>
      <c r="G94" s="240"/>
      <c r="H94" s="237"/>
      <c r="I94" s="237"/>
      <c r="J94" s="237"/>
      <c r="K94" s="230">
        <f t="shared" si="2"/>
        <v>0</v>
      </c>
    </row>
    <row r="95" spans="1:11" ht="16.5" customHeight="1" x14ac:dyDescent="0.2">
      <c r="A95" s="38">
        <v>2</v>
      </c>
      <c r="B95" s="39">
        <v>1</v>
      </c>
      <c r="C95" s="39">
        <v>4</v>
      </c>
      <c r="D95" s="39"/>
      <c r="E95" s="39">
        <v>311</v>
      </c>
      <c r="F95" s="61" t="s">
        <v>70</v>
      </c>
      <c r="G95" s="240"/>
      <c r="H95" s="237">
        <v>6000</v>
      </c>
      <c r="I95" s="237"/>
      <c r="J95" s="237"/>
      <c r="K95" s="230">
        <f t="shared" si="2"/>
        <v>6000</v>
      </c>
    </row>
    <row r="96" spans="1:11" ht="16.5" customHeight="1" x14ac:dyDescent="0.2">
      <c r="A96" s="38">
        <v>2</v>
      </c>
      <c r="B96" s="39">
        <v>1</v>
      </c>
      <c r="C96" s="39">
        <v>4</v>
      </c>
      <c r="D96" s="39"/>
      <c r="E96" s="39">
        <v>500</v>
      </c>
      <c r="F96" s="61" t="s">
        <v>70</v>
      </c>
      <c r="G96" s="240"/>
      <c r="H96" s="238"/>
      <c r="I96" s="238"/>
      <c r="J96" s="238"/>
      <c r="K96" s="231">
        <f t="shared" si="2"/>
        <v>0</v>
      </c>
    </row>
    <row r="97" spans="1:11" ht="16.5" customHeight="1" x14ac:dyDescent="0.2">
      <c r="A97" s="63"/>
      <c r="B97" s="64"/>
      <c r="C97" s="64"/>
      <c r="D97" s="64"/>
      <c r="E97" s="64"/>
      <c r="F97" s="65" t="s">
        <v>42</v>
      </c>
      <c r="G97" s="218"/>
      <c r="H97" s="229">
        <f>+H96+H95+H94+H93+H92+H91+H90+H89+H86+H85++H83+H82+H81+H80+H79+H78+H77+H76+H74+H73+H72+H71+H70+H69+H65+H66+H64+H63+H62+H61+H59+H58+H57+H56+H55</f>
        <v>6978000</v>
      </c>
      <c r="I97" s="229">
        <f t="shared" ref="I97:K97" si="3">+I96+I95+I94+I93+I92+I91+I90+I89+I86+I85++I83+I82+I81+I80+I79+I78+I77+I76+I74+I73+I72+I71+I70+I69+I65+I66+I64+I63+I62+I61+I59+I58+I57+I56+I55</f>
        <v>65280</v>
      </c>
      <c r="J97" s="229">
        <f t="shared" si="3"/>
        <v>65000</v>
      </c>
      <c r="K97" s="230">
        <f t="shared" si="3"/>
        <v>6978280</v>
      </c>
    </row>
    <row r="98" spans="1:11" ht="16.5" customHeight="1" thickBot="1" x14ac:dyDescent="0.25">
      <c r="A98" s="66"/>
      <c r="B98" s="67"/>
      <c r="C98" s="67"/>
      <c r="D98" s="67"/>
      <c r="E98" s="67"/>
      <c r="F98" s="68"/>
      <c r="G98" s="219"/>
      <c r="H98" s="232"/>
      <c r="I98" s="232"/>
      <c r="J98" s="232"/>
      <c r="K98" s="233"/>
    </row>
    <row r="99" spans="1:11" ht="16.5" customHeight="1" thickTop="1" x14ac:dyDescent="0.2"/>
    <row r="100" spans="1:11" ht="16.5" customHeight="1" thickBot="1" x14ac:dyDescent="0.25">
      <c r="A100" s="17"/>
      <c r="B100" s="17"/>
      <c r="C100" s="18"/>
      <c r="D100" s="18"/>
      <c r="E100" s="18"/>
      <c r="F100" s="19"/>
      <c r="G100" s="17"/>
      <c r="H100" s="19"/>
      <c r="I100" s="19"/>
      <c r="J100" s="19"/>
      <c r="K100" s="60" t="s">
        <v>277</v>
      </c>
    </row>
    <row r="101" spans="1:11" ht="16.5" customHeight="1" thickTop="1" thickBot="1" x14ac:dyDescent="0.25">
      <c r="A101" s="287" t="s">
        <v>116</v>
      </c>
      <c r="B101" s="288"/>
      <c r="C101" s="288"/>
      <c r="D101" s="289"/>
      <c r="E101" s="283" t="s">
        <v>187</v>
      </c>
      <c r="F101" s="21"/>
      <c r="G101" s="21" t="s">
        <v>29</v>
      </c>
      <c r="H101" s="22" t="s">
        <v>64</v>
      </c>
      <c r="I101" s="23"/>
      <c r="J101" s="23"/>
      <c r="K101" s="24"/>
    </row>
    <row r="102" spans="1:11" ht="30" customHeight="1" thickTop="1" x14ac:dyDescent="0.2">
      <c r="A102" s="290" t="s">
        <v>104</v>
      </c>
      <c r="B102" s="286" t="s">
        <v>105</v>
      </c>
      <c r="C102" s="286" t="s">
        <v>106</v>
      </c>
      <c r="D102" s="286" t="s">
        <v>142</v>
      </c>
      <c r="E102" s="284"/>
      <c r="F102" s="26" t="s">
        <v>37</v>
      </c>
      <c r="G102" s="26" t="s">
        <v>31</v>
      </c>
      <c r="H102" s="27">
        <f>+H52</f>
        <v>4</v>
      </c>
      <c r="I102" s="28"/>
      <c r="J102" s="28"/>
      <c r="K102" s="29" t="s">
        <v>195</v>
      </c>
    </row>
    <row r="103" spans="1:11" ht="16.5" customHeight="1" x14ac:dyDescent="0.2">
      <c r="A103" s="282"/>
      <c r="B103" s="285"/>
      <c r="C103" s="285"/>
      <c r="D103" s="285"/>
      <c r="E103" s="285"/>
      <c r="F103" s="30"/>
      <c r="G103" s="31" t="s">
        <v>32</v>
      </c>
      <c r="H103" s="32" t="str">
        <f>+H53</f>
        <v>SUPLEMENTAR</v>
      </c>
      <c r="I103" s="32" t="s">
        <v>196</v>
      </c>
      <c r="J103" s="32" t="s">
        <v>197</v>
      </c>
      <c r="K103" s="33" t="s">
        <v>198</v>
      </c>
    </row>
    <row r="104" spans="1:11" ht="16.5" customHeight="1" x14ac:dyDescent="0.2">
      <c r="A104" s="169"/>
      <c r="B104" s="215"/>
      <c r="C104" s="215"/>
      <c r="D104" s="215"/>
      <c r="E104" s="215"/>
      <c r="F104" s="216"/>
      <c r="G104" s="226"/>
      <c r="H104" s="234"/>
      <c r="I104" s="234"/>
      <c r="J104" s="234"/>
      <c r="K104" s="235"/>
    </row>
    <row r="105" spans="1:11" ht="16.5" customHeight="1" x14ac:dyDescent="0.2">
      <c r="A105" s="34"/>
      <c r="B105" s="35"/>
      <c r="C105" s="36"/>
      <c r="D105" s="36"/>
      <c r="E105" s="36"/>
      <c r="F105" s="220" t="s">
        <v>44</v>
      </c>
      <c r="G105" s="218"/>
      <c r="H105" s="229">
        <f>+H97</f>
        <v>6978000</v>
      </c>
      <c r="I105" s="229">
        <f t="shared" ref="I105:K105" si="4">+I97</f>
        <v>65280</v>
      </c>
      <c r="J105" s="229">
        <f t="shared" si="4"/>
        <v>65000</v>
      </c>
      <c r="K105" s="230">
        <f t="shared" si="4"/>
        <v>6978280</v>
      </c>
    </row>
    <row r="106" spans="1:11" ht="16.5" customHeight="1" x14ac:dyDescent="0.2">
      <c r="A106" s="38">
        <v>2</v>
      </c>
      <c r="B106" s="39">
        <v>1</v>
      </c>
      <c r="C106" s="39">
        <v>5</v>
      </c>
      <c r="D106" s="39"/>
      <c r="E106" s="39"/>
      <c r="F106" s="221" t="s">
        <v>71</v>
      </c>
      <c r="G106" s="218"/>
      <c r="H106" s="237"/>
      <c r="I106" s="229"/>
      <c r="J106" s="229"/>
      <c r="K106" s="230"/>
    </row>
    <row r="107" spans="1:11" ht="16.5" customHeight="1" x14ac:dyDescent="0.2">
      <c r="A107" s="38">
        <v>2</v>
      </c>
      <c r="B107" s="39">
        <v>1</v>
      </c>
      <c r="C107" s="39">
        <v>5</v>
      </c>
      <c r="D107" s="39" t="s">
        <v>117</v>
      </c>
      <c r="E107" s="39">
        <v>311</v>
      </c>
      <c r="F107" s="222" t="s">
        <v>118</v>
      </c>
      <c r="G107" s="240"/>
      <c r="H107" s="237">
        <v>38000</v>
      </c>
      <c r="I107" s="237"/>
      <c r="J107" s="237"/>
      <c r="K107" s="230">
        <f t="shared" ref="K107:K146" si="5">H107+I107-J107</f>
        <v>38000</v>
      </c>
    </row>
    <row r="108" spans="1:11" ht="16.5" customHeight="1" x14ac:dyDescent="0.2">
      <c r="A108" s="38">
        <v>2</v>
      </c>
      <c r="B108" s="39">
        <v>1</v>
      </c>
      <c r="C108" s="39">
        <v>5</v>
      </c>
      <c r="D108" s="50" t="s">
        <v>117</v>
      </c>
      <c r="E108" s="39">
        <v>500</v>
      </c>
      <c r="F108" s="222" t="s">
        <v>118</v>
      </c>
      <c r="G108" s="240"/>
      <c r="H108" s="237">
        <v>51000</v>
      </c>
      <c r="I108" s="237"/>
      <c r="J108" s="237"/>
      <c r="K108" s="230">
        <f t="shared" si="5"/>
        <v>51000</v>
      </c>
    </row>
    <row r="109" spans="1:11" ht="16.5" customHeight="1" x14ac:dyDescent="0.2">
      <c r="A109" s="38">
        <v>2</v>
      </c>
      <c r="B109" s="39">
        <v>1</v>
      </c>
      <c r="C109" s="39">
        <v>5</v>
      </c>
      <c r="D109" s="39" t="s">
        <v>119</v>
      </c>
      <c r="E109" s="39">
        <v>311</v>
      </c>
      <c r="F109" s="222" t="s">
        <v>120</v>
      </c>
      <c r="G109" s="240"/>
      <c r="H109" s="237"/>
      <c r="I109" s="237"/>
      <c r="J109" s="237"/>
      <c r="K109" s="230">
        <f t="shared" si="5"/>
        <v>0</v>
      </c>
    </row>
    <row r="110" spans="1:11" ht="16.5" customHeight="1" x14ac:dyDescent="0.2">
      <c r="A110" s="38">
        <v>2</v>
      </c>
      <c r="B110" s="39">
        <v>1</v>
      </c>
      <c r="C110" s="39">
        <v>5</v>
      </c>
      <c r="D110" s="39" t="s">
        <v>119</v>
      </c>
      <c r="E110" s="39">
        <v>500</v>
      </c>
      <c r="F110" s="222" t="s">
        <v>120</v>
      </c>
      <c r="G110" s="240"/>
      <c r="H110" s="237">
        <v>59922</v>
      </c>
      <c r="I110" s="237"/>
      <c r="J110" s="237"/>
      <c r="K110" s="230">
        <f t="shared" si="5"/>
        <v>59922</v>
      </c>
    </row>
    <row r="111" spans="1:11" ht="16.5" customHeight="1" x14ac:dyDescent="0.2">
      <c r="A111" s="38">
        <v>2</v>
      </c>
      <c r="B111" s="39">
        <v>1</v>
      </c>
      <c r="C111" s="39">
        <v>5</v>
      </c>
      <c r="D111" s="39" t="s">
        <v>121</v>
      </c>
      <c r="E111" s="39">
        <v>311</v>
      </c>
      <c r="F111" s="222" t="s">
        <v>146</v>
      </c>
      <c r="G111" s="240"/>
      <c r="H111" s="237"/>
      <c r="I111" s="237"/>
      <c r="J111" s="237"/>
      <c r="K111" s="230">
        <f t="shared" si="5"/>
        <v>0</v>
      </c>
    </row>
    <row r="112" spans="1:11" ht="16.5" customHeight="1" x14ac:dyDescent="0.2">
      <c r="A112" s="38">
        <v>2</v>
      </c>
      <c r="B112" s="39">
        <v>1</v>
      </c>
      <c r="C112" s="39">
        <v>5</v>
      </c>
      <c r="D112" s="39" t="s">
        <v>121</v>
      </c>
      <c r="E112" s="39">
        <v>500</v>
      </c>
      <c r="F112" s="222" t="s">
        <v>146</v>
      </c>
      <c r="G112" s="240"/>
      <c r="H112" s="237"/>
      <c r="I112" s="237"/>
      <c r="J112" s="237"/>
      <c r="K112" s="230">
        <f t="shared" si="5"/>
        <v>0</v>
      </c>
    </row>
    <row r="113" spans="1:11" ht="16.5" customHeight="1" x14ac:dyDescent="0.2">
      <c r="A113" s="38">
        <v>2</v>
      </c>
      <c r="B113" s="39">
        <v>1</v>
      </c>
      <c r="C113" s="39">
        <v>5</v>
      </c>
      <c r="D113" s="50" t="s">
        <v>145</v>
      </c>
      <c r="E113" s="39">
        <v>311</v>
      </c>
      <c r="F113" s="222" t="s">
        <v>122</v>
      </c>
      <c r="G113" s="240"/>
      <c r="H113" s="237"/>
      <c r="I113" s="237"/>
      <c r="J113" s="237"/>
      <c r="K113" s="230">
        <f t="shared" si="5"/>
        <v>0</v>
      </c>
    </row>
    <row r="114" spans="1:11" ht="16.5" customHeight="1" x14ac:dyDescent="0.2">
      <c r="A114" s="38">
        <v>2</v>
      </c>
      <c r="B114" s="39">
        <v>1</v>
      </c>
      <c r="C114" s="39">
        <v>5</v>
      </c>
      <c r="D114" s="50" t="s">
        <v>145</v>
      </c>
      <c r="E114" s="39">
        <v>500</v>
      </c>
      <c r="F114" s="222" t="s">
        <v>122</v>
      </c>
      <c r="G114" s="240"/>
      <c r="H114" s="237"/>
      <c r="I114" s="237"/>
      <c r="J114" s="237"/>
      <c r="K114" s="230">
        <f t="shared" si="5"/>
        <v>0</v>
      </c>
    </row>
    <row r="115" spans="1:11" ht="16.5" customHeight="1" x14ac:dyDescent="0.2">
      <c r="A115" s="38">
        <v>2</v>
      </c>
      <c r="B115" s="39">
        <v>1</v>
      </c>
      <c r="C115" s="39">
        <v>6</v>
      </c>
      <c r="D115" s="39"/>
      <c r="E115" s="39"/>
      <c r="F115" s="221" t="s">
        <v>72</v>
      </c>
      <c r="G115" s="218"/>
      <c r="H115" s="237"/>
      <c r="I115" s="229"/>
      <c r="J115" s="229"/>
      <c r="K115" s="230"/>
    </row>
    <row r="116" spans="1:11" ht="16.5" customHeight="1" x14ac:dyDescent="0.2">
      <c r="A116" s="38">
        <v>2</v>
      </c>
      <c r="B116" s="39">
        <v>1</v>
      </c>
      <c r="C116" s="39">
        <v>6</v>
      </c>
      <c r="D116" s="39" t="s">
        <v>117</v>
      </c>
      <c r="E116" s="39">
        <v>311</v>
      </c>
      <c r="F116" s="222" t="s">
        <v>118</v>
      </c>
      <c r="G116" s="240"/>
      <c r="H116" s="237"/>
      <c r="I116" s="237"/>
      <c r="J116" s="237"/>
      <c r="K116" s="230">
        <f t="shared" si="5"/>
        <v>0</v>
      </c>
    </row>
    <row r="117" spans="1:11" ht="16.5" customHeight="1" x14ac:dyDescent="0.2">
      <c r="A117" s="38">
        <v>2</v>
      </c>
      <c r="B117" s="39">
        <v>1</v>
      </c>
      <c r="C117" s="39">
        <v>6</v>
      </c>
      <c r="D117" s="39" t="s">
        <v>117</v>
      </c>
      <c r="E117" s="39">
        <v>500</v>
      </c>
      <c r="F117" s="222" t="s">
        <v>118</v>
      </c>
      <c r="G117" s="240"/>
      <c r="H117" s="237"/>
      <c r="I117" s="237"/>
      <c r="J117" s="237"/>
      <c r="K117" s="230">
        <f t="shared" si="5"/>
        <v>0</v>
      </c>
    </row>
    <row r="118" spans="1:11" ht="16.5" customHeight="1" x14ac:dyDescent="0.2">
      <c r="A118" s="38">
        <v>2</v>
      </c>
      <c r="B118" s="39">
        <v>1</v>
      </c>
      <c r="C118" s="39">
        <v>6</v>
      </c>
      <c r="D118" s="39" t="s">
        <v>119</v>
      </c>
      <c r="E118" s="39">
        <v>311</v>
      </c>
      <c r="F118" s="222" t="s">
        <v>120</v>
      </c>
      <c r="G118" s="240"/>
      <c r="H118" s="237"/>
      <c r="I118" s="237"/>
      <c r="J118" s="237"/>
      <c r="K118" s="230">
        <f t="shared" si="5"/>
        <v>0</v>
      </c>
    </row>
    <row r="119" spans="1:11" ht="16.5" customHeight="1" x14ac:dyDescent="0.2">
      <c r="A119" s="38">
        <v>2</v>
      </c>
      <c r="B119" s="39">
        <v>1</v>
      </c>
      <c r="C119" s="39">
        <v>6</v>
      </c>
      <c r="D119" s="39" t="s">
        <v>119</v>
      </c>
      <c r="E119" s="39">
        <v>500</v>
      </c>
      <c r="F119" s="223" t="s">
        <v>120</v>
      </c>
      <c r="G119" s="240">
        <v>4</v>
      </c>
      <c r="H119" s="237">
        <v>1500</v>
      </c>
      <c r="I119" s="237">
        <v>1000</v>
      </c>
      <c r="J119" s="237"/>
      <c r="K119" s="230">
        <f t="shared" si="5"/>
        <v>2500</v>
      </c>
    </row>
    <row r="120" spans="1:11" ht="16.5" customHeight="1" x14ac:dyDescent="0.2">
      <c r="A120" s="38">
        <v>2</v>
      </c>
      <c r="B120" s="39">
        <v>1</v>
      </c>
      <c r="C120" s="39">
        <v>6</v>
      </c>
      <c r="D120" s="39" t="s">
        <v>121</v>
      </c>
      <c r="E120" s="39">
        <v>311</v>
      </c>
      <c r="F120" s="222" t="s">
        <v>146</v>
      </c>
      <c r="G120" s="240"/>
      <c r="H120" s="237"/>
      <c r="I120" s="237"/>
      <c r="J120" s="237"/>
      <c r="K120" s="230">
        <f t="shared" si="5"/>
        <v>0</v>
      </c>
    </row>
    <row r="121" spans="1:11" ht="16.5" customHeight="1" x14ac:dyDescent="0.2">
      <c r="A121" s="38">
        <v>2</v>
      </c>
      <c r="B121" s="39">
        <v>1</v>
      </c>
      <c r="C121" s="39">
        <v>6</v>
      </c>
      <c r="D121" s="39" t="s">
        <v>121</v>
      </c>
      <c r="E121" s="39">
        <v>500</v>
      </c>
      <c r="F121" s="222" t="s">
        <v>146</v>
      </c>
      <c r="G121" s="240"/>
      <c r="H121" s="237"/>
      <c r="I121" s="237"/>
      <c r="J121" s="237"/>
      <c r="K121" s="230">
        <f t="shared" si="5"/>
        <v>0</v>
      </c>
    </row>
    <row r="122" spans="1:11" ht="16.5" customHeight="1" x14ac:dyDescent="0.2">
      <c r="A122" s="38">
        <v>2</v>
      </c>
      <c r="B122" s="39">
        <v>1</v>
      </c>
      <c r="C122" s="39">
        <v>6</v>
      </c>
      <c r="D122" s="50" t="s">
        <v>145</v>
      </c>
      <c r="E122" s="39">
        <v>311</v>
      </c>
      <c r="F122" s="222" t="s">
        <v>122</v>
      </c>
      <c r="G122" s="240"/>
      <c r="H122" s="237"/>
      <c r="I122" s="237"/>
      <c r="J122" s="237"/>
      <c r="K122" s="230">
        <f t="shared" si="5"/>
        <v>0</v>
      </c>
    </row>
    <row r="123" spans="1:11" ht="16.5" customHeight="1" x14ac:dyDescent="0.2">
      <c r="A123" s="38">
        <v>2</v>
      </c>
      <c r="B123" s="39">
        <v>1</v>
      </c>
      <c r="C123" s="39">
        <v>6</v>
      </c>
      <c r="D123" s="50" t="s">
        <v>145</v>
      </c>
      <c r="E123" s="39">
        <v>500</v>
      </c>
      <c r="F123" s="222" t="s">
        <v>122</v>
      </c>
      <c r="G123" s="240"/>
      <c r="H123" s="237"/>
      <c r="I123" s="237"/>
      <c r="J123" s="237"/>
      <c r="K123" s="230">
        <f t="shared" si="5"/>
        <v>0</v>
      </c>
    </row>
    <row r="124" spans="1:11" ht="16.5" customHeight="1" x14ac:dyDescent="0.2">
      <c r="A124" s="38">
        <v>2</v>
      </c>
      <c r="B124" s="39">
        <v>1</v>
      </c>
      <c r="C124" s="39">
        <v>7</v>
      </c>
      <c r="D124" s="39"/>
      <c r="E124" s="39">
        <v>311</v>
      </c>
      <c r="F124" s="222" t="s">
        <v>73</v>
      </c>
      <c r="G124" s="240"/>
      <c r="H124" s="237"/>
      <c r="I124" s="237"/>
      <c r="J124" s="237"/>
      <c r="K124" s="230">
        <f t="shared" si="5"/>
        <v>0</v>
      </c>
    </row>
    <row r="125" spans="1:11" ht="16.5" customHeight="1" x14ac:dyDescent="0.2">
      <c r="A125" s="38">
        <v>2</v>
      </c>
      <c r="B125" s="39">
        <v>1</v>
      </c>
      <c r="C125" s="39">
        <v>7</v>
      </c>
      <c r="D125" s="39"/>
      <c r="E125" s="39">
        <v>500</v>
      </c>
      <c r="F125" s="222" t="s">
        <v>73</v>
      </c>
      <c r="G125" s="240"/>
      <c r="H125" s="237">
        <v>339</v>
      </c>
      <c r="I125" s="237"/>
      <c r="J125" s="237"/>
      <c r="K125" s="230">
        <f t="shared" si="5"/>
        <v>339</v>
      </c>
    </row>
    <row r="126" spans="1:11" ht="16.5" customHeight="1" x14ac:dyDescent="0.2">
      <c r="A126" s="38">
        <v>2</v>
      </c>
      <c r="B126" s="39">
        <v>1</v>
      </c>
      <c r="C126" s="39">
        <v>8</v>
      </c>
      <c r="D126" s="39"/>
      <c r="E126" s="39">
        <v>311</v>
      </c>
      <c r="F126" s="222" t="s">
        <v>74</v>
      </c>
      <c r="G126" s="240">
        <v>5</v>
      </c>
      <c r="H126" s="237">
        <v>20315</v>
      </c>
      <c r="I126" s="237"/>
      <c r="J126" s="237">
        <v>1500</v>
      </c>
      <c r="K126" s="230">
        <f t="shared" si="5"/>
        <v>18815</v>
      </c>
    </row>
    <row r="127" spans="1:11" ht="16.5" customHeight="1" x14ac:dyDescent="0.2">
      <c r="A127" s="38">
        <v>2</v>
      </c>
      <c r="B127" s="39">
        <v>1</v>
      </c>
      <c r="C127" s="39">
        <v>8</v>
      </c>
      <c r="D127" s="39"/>
      <c r="E127" s="39">
        <v>500</v>
      </c>
      <c r="F127" s="222" t="s">
        <v>74</v>
      </c>
      <c r="G127" s="240"/>
      <c r="H127" s="237">
        <v>3792</v>
      </c>
      <c r="I127" s="237"/>
      <c r="J127" s="237"/>
      <c r="K127" s="230">
        <f t="shared" si="5"/>
        <v>3792</v>
      </c>
    </row>
    <row r="128" spans="1:11" ht="16.5" customHeight="1" x14ac:dyDescent="0.2">
      <c r="A128" s="38">
        <v>2</v>
      </c>
      <c r="B128" s="39">
        <v>1</v>
      </c>
      <c r="C128" s="39">
        <v>9</v>
      </c>
      <c r="D128" s="39"/>
      <c r="E128" s="39">
        <v>311</v>
      </c>
      <c r="F128" s="222" t="s">
        <v>75</v>
      </c>
      <c r="G128" s="240"/>
      <c r="H128" s="237"/>
      <c r="I128" s="237"/>
      <c r="J128" s="237"/>
      <c r="K128" s="230">
        <f t="shared" si="5"/>
        <v>0</v>
      </c>
    </row>
    <row r="129" spans="1:11" ht="16.5" customHeight="1" x14ac:dyDescent="0.2">
      <c r="A129" s="38">
        <v>2</v>
      </c>
      <c r="B129" s="39">
        <v>1</v>
      </c>
      <c r="C129" s="39">
        <v>9</v>
      </c>
      <c r="D129" s="39"/>
      <c r="E129" s="39">
        <v>500</v>
      </c>
      <c r="F129" s="222" t="s">
        <v>75</v>
      </c>
      <c r="G129" s="240"/>
      <c r="H129" s="237"/>
      <c r="I129" s="237"/>
      <c r="J129" s="237"/>
      <c r="K129" s="230">
        <f t="shared" si="5"/>
        <v>0</v>
      </c>
    </row>
    <row r="130" spans="1:11" ht="16.5" customHeight="1" x14ac:dyDescent="0.2">
      <c r="A130" s="38">
        <v>2</v>
      </c>
      <c r="B130" s="39">
        <v>1</v>
      </c>
      <c r="C130" s="39">
        <v>10</v>
      </c>
      <c r="D130" s="39"/>
      <c r="E130" s="39">
        <v>311</v>
      </c>
      <c r="F130" s="222" t="s">
        <v>151</v>
      </c>
      <c r="G130" s="240"/>
      <c r="H130" s="237"/>
      <c r="I130" s="237"/>
      <c r="J130" s="237"/>
      <c r="K130" s="230">
        <f t="shared" si="5"/>
        <v>0</v>
      </c>
    </row>
    <row r="131" spans="1:11" ht="16.5" customHeight="1" x14ac:dyDescent="0.2">
      <c r="A131" s="38">
        <v>2</v>
      </c>
      <c r="B131" s="39">
        <v>1</v>
      </c>
      <c r="C131" s="39">
        <v>10</v>
      </c>
      <c r="D131" s="39"/>
      <c r="E131" s="39">
        <v>500</v>
      </c>
      <c r="F131" s="222" t="s">
        <v>151</v>
      </c>
      <c r="G131" s="240"/>
      <c r="H131" s="237"/>
      <c r="I131" s="237"/>
      <c r="J131" s="237"/>
      <c r="K131" s="230">
        <f t="shared" si="5"/>
        <v>0</v>
      </c>
    </row>
    <row r="132" spans="1:11" ht="16.5" customHeight="1" x14ac:dyDescent="0.2">
      <c r="A132" s="38">
        <v>2</v>
      </c>
      <c r="B132" s="39">
        <v>1</v>
      </c>
      <c r="C132" s="39">
        <v>11</v>
      </c>
      <c r="D132" s="39"/>
      <c r="E132" s="39">
        <v>311</v>
      </c>
      <c r="F132" s="222" t="s">
        <v>163</v>
      </c>
      <c r="G132" s="240"/>
      <c r="H132" s="237"/>
      <c r="I132" s="237"/>
      <c r="J132" s="237"/>
      <c r="K132" s="230">
        <f t="shared" si="5"/>
        <v>0</v>
      </c>
    </row>
    <row r="133" spans="1:11" ht="16.5" customHeight="1" x14ac:dyDescent="0.2">
      <c r="A133" s="38">
        <v>2</v>
      </c>
      <c r="B133" s="39">
        <v>1</v>
      </c>
      <c r="C133" s="39">
        <v>11</v>
      </c>
      <c r="D133" s="39"/>
      <c r="E133" s="39">
        <v>500</v>
      </c>
      <c r="F133" s="222" t="s">
        <v>163</v>
      </c>
      <c r="G133" s="240"/>
      <c r="H133" s="237">
        <v>1000</v>
      </c>
      <c r="I133" s="237"/>
      <c r="J133" s="237"/>
      <c r="K133" s="230">
        <f t="shared" si="5"/>
        <v>1000</v>
      </c>
    </row>
    <row r="134" spans="1:11" ht="16.5" customHeight="1" x14ac:dyDescent="0.2">
      <c r="A134" s="38">
        <v>2</v>
      </c>
      <c r="B134" s="39">
        <v>1</v>
      </c>
      <c r="C134" s="39">
        <v>12</v>
      </c>
      <c r="D134" s="39"/>
      <c r="E134" s="39">
        <v>311</v>
      </c>
      <c r="F134" s="222" t="s">
        <v>152</v>
      </c>
      <c r="G134" s="240"/>
      <c r="H134" s="237"/>
      <c r="I134" s="237"/>
      <c r="J134" s="237"/>
      <c r="K134" s="230">
        <f t="shared" si="5"/>
        <v>0</v>
      </c>
    </row>
    <row r="135" spans="1:11" ht="16.5" customHeight="1" x14ac:dyDescent="0.2">
      <c r="A135" s="38">
        <v>2</v>
      </c>
      <c r="B135" s="39">
        <v>1</v>
      </c>
      <c r="C135" s="39">
        <v>12</v>
      </c>
      <c r="D135" s="39"/>
      <c r="E135" s="39">
        <v>500</v>
      </c>
      <c r="F135" s="222" t="s">
        <v>152</v>
      </c>
      <c r="G135" s="240"/>
      <c r="H135" s="237"/>
      <c r="I135" s="237"/>
      <c r="J135" s="237"/>
      <c r="K135" s="230">
        <f t="shared" si="5"/>
        <v>0</v>
      </c>
    </row>
    <row r="136" spans="1:11" ht="16.5" customHeight="1" x14ac:dyDescent="0.2">
      <c r="A136" s="38">
        <v>2</v>
      </c>
      <c r="B136" s="39">
        <v>1</v>
      </c>
      <c r="C136" s="39">
        <v>13</v>
      </c>
      <c r="D136" s="39"/>
      <c r="E136" s="39">
        <v>311</v>
      </c>
      <c r="F136" s="222" t="s">
        <v>153</v>
      </c>
      <c r="G136" s="240"/>
      <c r="H136" s="237"/>
      <c r="I136" s="237"/>
      <c r="J136" s="237"/>
      <c r="K136" s="230">
        <f t="shared" si="5"/>
        <v>0</v>
      </c>
    </row>
    <row r="137" spans="1:11" ht="16.5" customHeight="1" x14ac:dyDescent="0.2">
      <c r="A137" s="38">
        <v>2</v>
      </c>
      <c r="B137" s="39">
        <v>1</v>
      </c>
      <c r="C137" s="39">
        <v>13</v>
      </c>
      <c r="D137" s="39"/>
      <c r="E137" s="39">
        <v>500</v>
      </c>
      <c r="F137" s="222" t="s">
        <v>153</v>
      </c>
      <c r="G137" s="240"/>
      <c r="H137" s="237"/>
      <c r="I137" s="237"/>
      <c r="J137" s="237"/>
      <c r="K137" s="230">
        <f t="shared" si="5"/>
        <v>0</v>
      </c>
    </row>
    <row r="138" spans="1:11" ht="16.5" customHeight="1" x14ac:dyDescent="0.2">
      <c r="A138" s="38">
        <v>2</v>
      </c>
      <c r="B138" s="39">
        <v>1</v>
      </c>
      <c r="C138" s="39">
        <v>14</v>
      </c>
      <c r="D138" s="39"/>
      <c r="E138" s="39">
        <v>311</v>
      </c>
      <c r="F138" s="222" t="s">
        <v>76</v>
      </c>
      <c r="G138" s="240"/>
      <c r="H138" s="237"/>
      <c r="I138" s="237"/>
      <c r="J138" s="237"/>
      <c r="K138" s="230">
        <f t="shared" si="5"/>
        <v>0</v>
      </c>
    </row>
    <row r="139" spans="1:11" ht="16.5" customHeight="1" x14ac:dyDescent="0.2">
      <c r="A139" s="38">
        <v>2</v>
      </c>
      <c r="B139" s="39">
        <v>1</v>
      </c>
      <c r="C139" s="39">
        <v>14</v>
      </c>
      <c r="D139" s="39"/>
      <c r="E139" s="39">
        <v>500</v>
      </c>
      <c r="F139" s="222" t="s">
        <v>76</v>
      </c>
      <c r="G139" s="240"/>
      <c r="H139" s="237"/>
      <c r="I139" s="237"/>
      <c r="J139" s="237"/>
      <c r="K139" s="230">
        <f t="shared" si="5"/>
        <v>0</v>
      </c>
    </row>
    <row r="140" spans="1:11" ht="16.5" customHeight="1" x14ac:dyDescent="0.2">
      <c r="A140" s="38">
        <v>2</v>
      </c>
      <c r="B140" s="39">
        <v>1</v>
      </c>
      <c r="C140" s="39">
        <v>15</v>
      </c>
      <c r="D140" s="39"/>
      <c r="E140" s="39">
        <v>311</v>
      </c>
      <c r="F140" s="222" t="s">
        <v>154</v>
      </c>
      <c r="G140" s="240"/>
      <c r="H140" s="237"/>
      <c r="I140" s="237"/>
      <c r="J140" s="237"/>
      <c r="K140" s="230">
        <f t="shared" si="5"/>
        <v>0</v>
      </c>
    </row>
    <row r="141" spans="1:11" ht="16.5" customHeight="1" x14ac:dyDescent="0.2">
      <c r="A141" s="38">
        <v>2</v>
      </c>
      <c r="B141" s="39">
        <v>1</v>
      </c>
      <c r="C141" s="39">
        <v>15</v>
      </c>
      <c r="D141" s="39"/>
      <c r="E141" s="39">
        <v>500</v>
      </c>
      <c r="F141" s="222" t="s">
        <v>154</v>
      </c>
      <c r="G141" s="240"/>
      <c r="H141" s="237"/>
      <c r="I141" s="237"/>
      <c r="J141" s="237"/>
      <c r="K141" s="230">
        <f t="shared" si="5"/>
        <v>0</v>
      </c>
    </row>
    <row r="142" spans="1:11" ht="16.5" customHeight="1" x14ac:dyDescent="0.2">
      <c r="A142" s="38">
        <v>2</v>
      </c>
      <c r="B142" s="39">
        <v>1</v>
      </c>
      <c r="C142" s="39">
        <v>16</v>
      </c>
      <c r="D142" s="39"/>
      <c r="E142" s="39"/>
      <c r="F142" s="221" t="s">
        <v>77</v>
      </c>
      <c r="G142" s="218"/>
      <c r="H142" s="237"/>
      <c r="I142" s="229"/>
      <c r="J142" s="229"/>
      <c r="K142" s="230"/>
    </row>
    <row r="143" spans="1:11" ht="16.5" customHeight="1" x14ac:dyDescent="0.2">
      <c r="A143" s="38">
        <v>2</v>
      </c>
      <c r="B143" s="39">
        <v>1</v>
      </c>
      <c r="C143" s="39">
        <v>16</v>
      </c>
      <c r="D143" s="39" t="s">
        <v>117</v>
      </c>
      <c r="E143" s="39">
        <v>311</v>
      </c>
      <c r="F143" s="222" t="s">
        <v>123</v>
      </c>
      <c r="G143" s="240"/>
      <c r="H143" s="237">
        <v>15000</v>
      </c>
      <c r="I143" s="237"/>
      <c r="J143" s="237"/>
      <c r="K143" s="230">
        <f t="shared" si="5"/>
        <v>15000</v>
      </c>
    </row>
    <row r="144" spans="1:11" ht="16.5" customHeight="1" x14ac:dyDescent="0.2">
      <c r="A144" s="38">
        <v>2</v>
      </c>
      <c r="B144" s="39">
        <v>1</v>
      </c>
      <c r="C144" s="39">
        <v>16</v>
      </c>
      <c r="D144" s="39" t="s">
        <v>117</v>
      </c>
      <c r="E144" s="39">
        <v>500</v>
      </c>
      <c r="F144" s="222" t="s">
        <v>123</v>
      </c>
      <c r="G144" s="240"/>
      <c r="H144" s="237">
        <v>3000</v>
      </c>
      <c r="I144" s="237"/>
      <c r="J144" s="237"/>
      <c r="K144" s="230">
        <f t="shared" si="5"/>
        <v>3000</v>
      </c>
    </row>
    <row r="145" spans="1:11" ht="16.5" customHeight="1" x14ac:dyDescent="0.2">
      <c r="A145" s="38">
        <v>2</v>
      </c>
      <c r="B145" s="39">
        <v>1</v>
      </c>
      <c r="C145" s="39">
        <v>16</v>
      </c>
      <c r="D145" s="39" t="s">
        <v>119</v>
      </c>
      <c r="E145" s="39">
        <v>311</v>
      </c>
      <c r="F145" s="222" t="s">
        <v>122</v>
      </c>
      <c r="G145" s="240"/>
      <c r="H145" s="237"/>
      <c r="I145" s="237"/>
      <c r="J145" s="237"/>
      <c r="K145" s="230">
        <f t="shared" si="5"/>
        <v>0</v>
      </c>
    </row>
    <row r="146" spans="1:11" ht="16.5" customHeight="1" x14ac:dyDescent="0.2">
      <c r="A146" s="38">
        <v>2</v>
      </c>
      <c r="B146" s="39">
        <v>1</v>
      </c>
      <c r="C146" s="39">
        <v>16</v>
      </c>
      <c r="D146" s="39" t="s">
        <v>119</v>
      </c>
      <c r="E146" s="39">
        <v>500</v>
      </c>
      <c r="F146" s="222" t="s">
        <v>122</v>
      </c>
      <c r="G146" s="240"/>
      <c r="H146" s="238"/>
      <c r="I146" s="238"/>
      <c r="J146" s="238"/>
      <c r="K146" s="231">
        <f t="shared" si="5"/>
        <v>0</v>
      </c>
    </row>
    <row r="147" spans="1:11" ht="16.5" customHeight="1" x14ac:dyDescent="0.2">
      <c r="A147" s="63"/>
      <c r="B147" s="64"/>
      <c r="C147" s="64"/>
      <c r="D147" s="64"/>
      <c r="E147" s="64"/>
      <c r="F147" s="224" t="s">
        <v>42</v>
      </c>
      <c r="G147" s="218"/>
      <c r="H147" s="229">
        <f>+H146+H145+H144+H143+H141+H140+H139+H138+H137+H136+H135+H134+H133+H132+H131+H130+H129+H128+H127+H126+H125+H124+H123+H122+H121+H120+H119+H118+H117+H116+H114+H113+H112+H111+H110+H109+H108+H107+H105</f>
        <v>7171868</v>
      </c>
      <c r="I147" s="229">
        <f t="shared" ref="I147:K147" si="6">+I146+I145+I144+I143+I141+I140+I139+I138+I137+I136+I135+I134+I133+I132+I131+I130+I129+I128+I127+I126+I125+I124+I123+I122+I121+I120+I119+I118+I117+I116+I114+I113+I112+I111+I110+I109+I108+I107+I105</f>
        <v>66280</v>
      </c>
      <c r="J147" s="229">
        <f t="shared" si="6"/>
        <v>66500</v>
      </c>
      <c r="K147" s="230">
        <f t="shared" si="6"/>
        <v>7171648</v>
      </c>
    </row>
    <row r="148" spans="1:11" ht="16.5" customHeight="1" thickBot="1" x14ac:dyDescent="0.25">
      <c r="A148" s="66"/>
      <c r="B148" s="67"/>
      <c r="C148" s="67"/>
      <c r="D148" s="67"/>
      <c r="E148" s="67"/>
      <c r="F148" s="225"/>
      <c r="G148" s="219"/>
      <c r="H148" s="232"/>
      <c r="I148" s="232"/>
      <c r="J148" s="232"/>
      <c r="K148" s="233"/>
    </row>
    <row r="149" spans="1:11" ht="16.5" customHeight="1" thickTop="1" x14ac:dyDescent="0.2"/>
    <row r="150" spans="1:11" s="19" customFormat="1" ht="16.5" customHeight="1" thickBot="1" x14ac:dyDescent="0.25">
      <c r="A150" s="17"/>
      <c r="B150" s="17"/>
      <c r="C150" s="18"/>
      <c r="D150" s="18"/>
      <c r="E150" s="18"/>
      <c r="G150" s="17"/>
      <c r="K150" s="60" t="s">
        <v>278</v>
      </c>
    </row>
    <row r="151" spans="1:11" s="25" customFormat="1" ht="16.5" customHeight="1" thickTop="1" thickBot="1" x14ac:dyDescent="0.2">
      <c r="A151" s="287" t="s">
        <v>116</v>
      </c>
      <c r="B151" s="288"/>
      <c r="C151" s="288"/>
      <c r="D151" s="289"/>
      <c r="E151" s="283" t="s">
        <v>187</v>
      </c>
      <c r="F151" s="21"/>
      <c r="G151" s="21" t="s">
        <v>29</v>
      </c>
      <c r="H151" s="22" t="s">
        <v>64</v>
      </c>
      <c r="I151" s="23"/>
      <c r="J151" s="23"/>
      <c r="K151" s="24"/>
    </row>
    <row r="152" spans="1:11" s="25" customFormat="1" ht="30" customHeight="1" thickTop="1" x14ac:dyDescent="0.2">
      <c r="A152" s="290" t="s">
        <v>104</v>
      </c>
      <c r="B152" s="286" t="s">
        <v>105</v>
      </c>
      <c r="C152" s="286" t="s">
        <v>106</v>
      </c>
      <c r="D152" s="286" t="s">
        <v>142</v>
      </c>
      <c r="E152" s="284"/>
      <c r="F152" s="26" t="s">
        <v>37</v>
      </c>
      <c r="G152" s="26" t="s">
        <v>31</v>
      </c>
      <c r="H152" s="27">
        <f>+H3</f>
        <v>4</v>
      </c>
      <c r="I152" s="28"/>
      <c r="J152" s="28"/>
      <c r="K152" s="29" t="s">
        <v>195</v>
      </c>
    </row>
    <row r="153" spans="1:11" s="25" customFormat="1" ht="16.5" customHeight="1" x14ac:dyDescent="0.15">
      <c r="A153" s="282"/>
      <c r="B153" s="285"/>
      <c r="C153" s="285"/>
      <c r="D153" s="285"/>
      <c r="E153" s="285"/>
      <c r="F153" s="30"/>
      <c r="G153" s="31" t="s">
        <v>32</v>
      </c>
      <c r="H153" s="32" t="str">
        <f>+H4</f>
        <v>SUPLEMENTAR</v>
      </c>
      <c r="I153" s="32" t="s">
        <v>196</v>
      </c>
      <c r="J153" s="32" t="s">
        <v>197</v>
      </c>
      <c r="K153" s="33" t="s">
        <v>198</v>
      </c>
    </row>
    <row r="154" spans="1:11" ht="16.5" customHeight="1" x14ac:dyDescent="0.2">
      <c r="A154" s="34"/>
      <c r="B154" s="35"/>
      <c r="C154" s="36"/>
      <c r="D154" s="36"/>
      <c r="E154" s="36"/>
      <c r="F154" s="37"/>
      <c r="G154" s="217"/>
      <c r="H154" s="227"/>
      <c r="I154" s="227"/>
      <c r="J154" s="227"/>
      <c r="K154" s="228"/>
    </row>
    <row r="155" spans="1:11" ht="16.5" customHeight="1" x14ac:dyDescent="0.2">
      <c r="A155" s="34"/>
      <c r="B155" s="35"/>
      <c r="C155" s="36"/>
      <c r="D155" s="36"/>
      <c r="E155" s="36"/>
      <c r="F155" s="69" t="s">
        <v>44</v>
      </c>
      <c r="G155" s="218"/>
      <c r="H155" s="229">
        <f>+H147</f>
        <v>7171868</v>
      </c>
      <c r="I155" s="229">
        <f t="shared" ref="I155:K155" si="7">+I147</f>
        <v>66280</v>
      </c>
      <c r="J155" s="229">
        <f t="shared" si="7"/>
        <v>66500</v>
      </c>
      <c r="K155" s="230">
        <f t="shared" si="7"/>
        <v>7171648</v>
      </c>
    </row>
    <row r="156" spans="1:11" ht="16.5" customHeight="1" x14ac:dyDescent="0.2">
      <c r="A156" s="38">
        <v>2</v>
      </c>
      <c r="B156" s="39">
        <v>1</v>
      </c>
      <c r="C156" s="39">
        <v>17</v>
      </c>
      <c r="D156" s="39"/>
      <c r="E156" s="39">
        <v>311</v>
      </c>
      <c r="F156" s="45" t="s">
        <v>78</v>
      </c>
      <c r="G156" s="240"/>
      <c r="H156" s="237">
        <v>1000</v>
      </c>
      <c r="I156" s="237"/>
      <c r="J156" s="237"/>
      <c r="K156" s="230">
        <f t="shared" ref="K156:K187" si="8">H156+I156-J156</f>
        <v>1000</v>
      </c>
    </row>
    <row r="157" spans="1:11" ht="16.5" customHeight="1" x14ac:dyDescent="0.2">
      <c r="A157" s="38">
        <v>2</v>
      </c>
      <c r="B157" s="39">
        <v>1</v>
      </c>
      <c r="C157" s="39">
        <v>17</v>
      </c>
      <c r="D157" s="39"/>
      <c r="E157" s="39">
        <v>500</v>
      </c>
      <c r="F157" s="45" t="s">
        <v>78</v>
      </c>
      <c r="G157" s="240"/>
      <c r="H157" s="237"/>
      <c r="I157" s="237"/>
      <c r="J157" s="237"/>
      <c r="K157" s="230">
        <f t="shared" si="8"/>
        <v>0</v>
      </c>
    </row>
    <row r="158" spans="1:11" ht="16.5" customHeight="1" x14ac:dyDescent="0.2">
      <c r="A158" s="38">
        <v>2</v>
      </c>
      <c r="B158" s="39">
        <v>1</v>
      </c>
      <c r="C158" s="39">
        <v>18</v>
      </c>
      <c r="D158" s="39"/>
      <c r="E158" s="39">
        <v>311</v>
      </c>
      <c r="F158" s="45" t="s">
        <v>79</v>
      </c>
      <c r="G158" s="240"/>
      <c r="H158" s="237"/>
      <c r="I158" s="237"/>
      <c r="J158" s="237"/>
      <c r="K158" s="230">
        <f t="shared" si="8"/>
        <v>0</v>
      </c>
    </row>
    <row r="159" spans="1:11" ht="16.5" customHeight="1" x14ac:dyDescent="0.2">
      <c r="A159" s="38">
        <v>2</v>
      </c>
      <c r="B159" s="39">
        <v>1</v>
      </c>
      <c r="C159" s="39">
        <v>18</v>
      </c>
      <c r="D159" s="39"/>
      <c r="E159" s="39">
        <v>500</v>
      </c>
      <c r="F159" s="45" t="s">
        <v>79</v>
      </c>
      <c r="G159" s="240"/>
      <c r="H159" s="237"/>
      <c r="I159" s="237"/>
      <c r="J159" s="237"/>
      <c r="K159" s="230">
        <f t="shared" si="8"/>
        <v>0</v>
      </c>
    </row>
    <row r="160" spans="1:11" ht="16.5" customHeight="1" x14ac:dyDescent="0.2">
      <c r="A160" s="38">
        <v>2</v>
      </c>
      <c r="B160" s="39">
        <v>1</v>
      </c>
      <c r="C160" s="39">
        <v>19</v>
      </c>
      <c r="D160" s="39"/>
      <c r="E160" s="39">
        <v>311</v>
      </c>
      <c r="F160" s="45" t="s">
        <v>80</v>
      </c>
      <c r="G160" s="240"/>
      <c r="H160" s="237"/>
      <c r="I160" s="237"/>
      <c r="J160" s="237"/>
      <c r="K160" s="230">
        <f t="shared" si="8"/>
        <v>0</v>
      </c>
    </row>
    <row r="161" spans="1:11" ht="16.5" customHeight="1" x14ac:dyDescent="0.2">
      <c r="A161" s="38">
        <v>2</v>
      </c>
      <c r="B161" s="39">
        <v>1</v>
      </c>
      <c r="C161" s="39">
        <v>19</v>
      </c>
      <c r="D161" s="39"/>
      <c r="E161" s="39">
        <v>500</v>
      </c>
      <c r="F161" s="45" t="s">
        <v>80</v>
      </c>
      <c r="G161" s="240"/>
      <c r="H161" s="237"/>
      <c r="I161" s="237"/>
      <c r="J161" s="237"/>
      <c r="K161" s="230">
        <f t="shared" si="8"/>
        <v>0</v>
      </c>
    </row>
    <row r="162" spans="1:11" ht="16.5" customHeight="1" x14ac:dyDescent="0.2">
      <c r="A162" s="38">
        <v>2</v>
      </c>
      <c r="B162" s="39">
        <v>1</v>
      </c>
      <c r="C162" s="39">
        <v>20</v>
      </c>
      <c r="D162" s="39"/>
      <c r="E162" s="39">
        <v>311</v>
      </c>
      <c r="F162" s="45" t="s">
        <v>81</v>
      </c>
      <c r="G162" s="240"/>
      <c r="H162" s="237">
        <v>41546</v>
      </c>
      <c r="I162" s="237"/>
      <c r="J162" s="237"/>
      <c r="K162" s="230">
        <f t="shared" si="8"/>
        <v>41546</v>
      </c>
    </row>
    <row r="163" spans="1:11" ht="16.5" customHeight="1" x14ac:dyDescent="0.2">
      <c r="A163" s="38">
        <v>2</v>
      </c>
      <c r="B163" s="39">
        <v>1</v>
      </c>
      <c r="C163" s="39">
        <v>20</v>
      </c>
      <c r="D163" s="39"/>
      <c r="E163" s="39">
        <v>500</v>
      </c>
      <c r="F163" s="45" t="s">
        <v>81</v>
      </c>
      <c r="G163" s="240"/>
      <c r="H163" s="237">
        <v>6877</v>
      </c>
      <c r="I163" s="237"/>
      <c r="J163" s="237"/>
      <c r="K163" s="230">
        <f t="shared" si="8"/>
        <v>6877</v>
      </c>
    </row>
    <row r="164" spans="1:11" ht="16.5" customHeight="1" x14ac:dyDescent="0.2">
      <c r="A164" s="38">
        <v>2</v>
      </c>
      <c r="B164" s="39">
        <v>1</v>
      </c>
      <c r="C164" s="39">
        <v>21</v>
      </c>
      <c r="D164" s="39"/>
      <c r="E164" s="39">
        <v>311</v>
      </c>
      <c r="F164" s="45" t="s">
        <v>82</v>
      </c>
      <c r="G164" s="240"/>
      <c r="H164" s="237">
        <v>51299</v>
      </c>
      <c r="I164" s="237"/>
      <c r="J164" s="237"/>
      <c r="K164" s="230">
        <f t="shared" si="8"/>
        <v>51299</v>
      </c>
    </row>
    <row r="165" spans="1:11" ht="16.5" customHeight="1" x14ac:dyDescent="0.2">
      <c r="A165" s="38">
        <v>2</v>
      </c>
      <c r="B165" s="39">
        <v>1</v>
      </c>
      <c r="C165" s="39">
        <v>21</v>
      </c>
      <c r="D165" s="39"/>
      <c r="E165" s="39">
        <v>500</v>
      </c>
      <c r="F165" s="45" t="s">
        <v>82</v>
      </c>
      <c r="G165" s="240">
        <v>6</v>
      </c>
      <c r="H165" s="237">
        <v>9000</v>
      </c>
      <c r="I165" s="237"/>
      <c r="J165" s="237">
        <f>1000+780</f>
        <v>1780</v>
      </c>
      <c r="K165" s="230">
        <f t="shared" si="8"/>
        <v>7220</v>
      </c>
    </row>
    <row r="166" spans="1:11" ht="16.5" customHeight="1" x14ac:dyDescent="0.2">
      <c r="A166" s="41">
        <v>2</v>
      </c>
      <c r="B166" s="44">
        <v>2</v>
      </c>
      <c r="C166" s="42" t="s">
        <v>63</v>
      </c>
      <c r="D166" s="42"/>
      <c r="E166" s="42"/>
      <c r="F166" s="43" t="s">
        <v>83</v>
      </c>
      <c r="G166" s="218"/>
      <c r="H166" s="237"/>
      <c r="I166" s="229"/>
      <c r="J166" s="229"/>
      <c r="K166" s="230"/>
    </row>
    <row r="167" spans="1:11" ht="16.5" customHeight="1" x14ac:dyDescent="0.2">
      <c r="A167" s="38">
        <v>2</v>
      </c>
      <c r="B167" s="39">
        <v>2</v>
      </c>
      <c r="C167" s="39">
        <v>1</v>
      </c>
      <c r="D167" s="39"/>
      <c r="E167" s="39">
        <v>311</v>
      </c>
      <c r="F167" s="45" t="s">
        <v>84</v>
      </c>
      <c r="G167" s="240">
        <v>7</v>
      </c>
      <c r="H167" s="237">
        <v>75000</v>
      </c>
      <c r="I167" s="237">
        <f>1534+1500</f>
        <v>3034</v>
      </c>
      <c r="J167" s="237"/>
      <c r="K167" s="230">
        <f t="shared" si="8"/>
        <v>78034</v>
      </c>
    </row>
    <row r="168" spans="1:11" ht="16.5" customHeight="1" x14ac:dyDescent="0.2">
      <c r="A168" s="38">
        <v>2</v>
      </c>
      <c r="B168" s="39">
        <v>2</v>
      </c>
      <c r="C168" s="39">
        <v>1</v>
      </c>
      <c r="D168" s="39"/>
      <c r="E168" s="39">
        <v>500</v>
      </c>
      <c r="F168" s="45" t="s">
        <v>84</v>
      </c>
      <c r="G168" s="240"/>
      <c r="H168" s="237"/>
      <c r="I168" s="237"/>
      <c r="J168" s="237"/>
      <c r="K168" s="230">
        <f t="shared" si="8"/>
        <v>0</v>
      </c>
    </row>
    <row r="169" spans="1:11" ht="16.5" customHeight="1" x14ac:dyDescent="0.2">
      <c r="A169" s="38">
        <v>2</v>
      </c>
      <c r="B169" s="39">
        <v>2</v>
      </c>
      <c r="C169" s="39">
        <v>2</v>
      </c>
      <c r="D169" s="39"/>
      <c r="E169" s="39">
        <v>311</v>
      </c>
      <c r="F169" s="45" t="s">
        <v>70</v>
      </c>
      <c r="G169" s="240">
        <v>8</v>
      </c>
      <c r="H169" s="237">
        <v>21571</v>
      </c>
      <c r="I169" s="237"/>
      <c r="J169" s="237">
        <v>1534</v>
      </c>
      <c r="K169" s="230">
        <f t="shared" si="8"/>
        <v>20037</v>
      </c>
    </row>
    <row r="170" spans="1:11" ht="16.5" customHeight="1" x14ac:dyDescent="0.2">
      <c r="A170" s="38">
        <v>2</v>
      </c>
      <c r="B170" s="39">
        <v>2</v>
      </c>
      <c r="C170" s="39">
        <v>2</v>
      </c>
      <c r="D170" s="39"/>
      <c r="E170" s="39">
        <v>500</v>
      </c>
      <c r="F170" s="45" t="s">
        <v>70</v>
      </c>
      <c r="G170" s="240"/>
      <c r="H170" s="237"/>
      <c r="I170" s="237"/>
      <c r="J170" s="237"/>
      <c r="K170" s="230">
        <f t="shared" si="8"/>
        <v>0</v>
      </c>
    </row>
    <row r="171" spans="1:11" ht="16.5" customHeight="1" x14ac:dyDescent="0.2">
      <c r="A171" s="38">
        <v>2</v>
      </c>
      <c r="B171" s="39">
        <v>2</v>
      </c>
      <c r="C171" s="39">
        <v>3</v>
      </c>
      <c r="D171" s="39"/>
      <c r="E171" s="39">
        <v>311</v>
      </c>
      <c r="F171" s="45" t="s">
        <v>85</v>
      </c>
      <c r="G171" s="240"/>
      <c r="H171" s="237">
        <v>2000</v>
      </c>
      <c r="I171" s="237"/>
      <c r="J171" s="237"/>
      <c r="K171" s="230">
        <f t="shared" si="8"/>
        <v>2000</v>
      </c>
    </row>
    <row r="172" spans="1:11" ht="16.5" customHeight="1" x14ac:dyDescent="0.2">
      <c r="A172" s="38">
        <v>2</v>
      </c>
      <c r="B172" s="39">
        <v>2</v>
      </c>
      <c r="C172" s="39">
        <v>3</v>
      </c>
      <c r="D172" s="39"/>
      <c r="E172" s="39">
        <v>500</v>
      </c>
      <c r="F172" s="45" t="s">
        <v>85</v>
      </c>
      <c r="G172" s="240"/>
      <c r="H172" s="237">
        <v>5000</v>
      </c>
      <c r="I172" s="237"/>
      <c r="J172" s="237"/>
      <c r="K172" s="230">
        <f t="shared" si="8"/>
        <v>5000</v>
      </c>
    </row>
    <row r="173" spans="1:11" ht="16.5" customHeight="1" x14ac:dyDescent="0.2">
      <c r="A173" s="38">
        <v>2</v>
      </c>
      <c r="B173" s="39">
        <v>2</v>
      </c>
      <c r="C173" s="39">
        <v>4</v>
      </c>
      <c r="D173" s="39"/>
      <c r="E173" s="39">
        <v>311</v>
      </c>
      <c r="F173" s="45" t="s">
        <v>268</v>
      </c>
      <c r="G173" s="240"/>
      <c r="H173" s="237"/>
      <c r="I173" s="237"/>
      <c r="J173" s="237"/>
      <c r="K173" s="230">
        <f t="shared" si="8"/>
        <v>0</v>
      </c>
    </row>
    <row r="174" spans="1:11" ht="16.5" customHeight="1" x14ac:dyDescent="0.2">
      <c r="A174" s="38">
        <v>2</v>
      </c>
      <c r="B174" s="39">
        <v>2</v>
      </c>
      <c r="C174" s="39">
        <v>4</v>
      </c>
      <c r="D174" s="39"/>
      <c r="E174" s="39">
        <v>500</v>
      </c>
      <c r="F174" s="45" t="s">
        <v>268</v>
      </c>
      <c r="G174" s="240"/>
      <c r="H174" s="237"/>
      <c r="I174" s="237"/>
      <c r="J174" s="237"/>
      <c r="K174" s="230">
        <f t="shared" si="8"/>
        <v>0</v>
      </c>
    </row>
    <row r="175" spans="1:11" ht="16.5" customHeight="1" x14ac:dyDescent="0.2">
      <c r="A175" s="38">
        <v>2</v>
      </c>
      <c r="B175" s="39">
        <v>2</v>
      </c>
      <c r="C175" s="39">
        <v>5</v>
      </c>
      <c r="D175" s="39"/>
      <c r="E175" s="39">
        <v>311</v>
      </c>
      <c r="F175" s="45" t="s">
        <v>138</v>
      </c>
      <c r="G175" s="240"/>
      <c r="H175" s="237"/>
      <c r="I175" s="237"/>
      <c r="J175" s="237"/>
      <c r="K175" s="230">
        <f t="shared" si="8"/>
        <v>0</v>
      </c>
    </row>
    <row r="176" spans="1:11" ht="16.5" customHeight="1" x14ac:dyDescent="0.2">
      <c r="A176" s="38">
        <v>2</v>
      </c>
      <c r="B176" s="39">
        <v>2</v>
      </c>
      <c r="C176" s="39">
        <v>5</v>
      </c>
      <c r="D176" s="39"/>
      <c r="E176" s="39">
        <v>500</v>
      </c>
      <c r="F176" s="45" t="s">
        <v>138</v>
      </c>
      <c r="G176" s="240"/>
      <c r="H176" s="237"/>
      <c r="I176" s="237"/>
      <c r="J176" s="237"/>
      <c r="K176" s="230">
        <f t="shared" si="8"/>
        <v>0</v>
      </c>
    </row>
    <row r="177" spans="1:11" ht="16.5" customHeight="1" x14ac:dyDescent="0.2">
      <c r="A177" s="38">
        <v>2</v>
      </c>
      <c r="B177" s="39">
        <v>2</v>
      </c>
      <c r="C177" s="39">
        <v>8</v>
      </c>
      <c r="D177" s="39"/>
      <c r="E177" s="39">
        <v>311</v>
      </c>
      <c r="F177" s="45" t="s">
        <v>155</v>
      </c>
      <c r="G177" s="240"/>
      <c r="H177" s="237"/>
      <c r="I177" s="237"/>
      <c r="J177" s="237"/>
      <c r="K177" s="230">
        <f t="shared" si="8"/>
        <v>0</v>
      </c>
    </row>
    <row r="178" spans="1:11" ht="16.5" customHeight="1" x14ac:dyDescent="0.2">
      <c r="A178" s="38">
        <v>2</v>
      </c>
      <c r="B178" s="39">
        <v>2</v>
      </c>
      <c r="C178" s="39">
        <v>8</v>
      </c>
      <c r="D178" s="39"/>
      <c r="E178" s="39">
        <v>500</v>
      </c>
      <c r="F178" s="45" t="s">
        <v>155</v>
      </c>
      <c r="G178" s="240"/>
      <c r="H178" s="237"/>
      <c r="I178" s="237"/>
      <c r="J178" s="237"/>
      <c r="K178" s="230">
        <f t="shared" si="8"/>
        <v>0</v>
      </c>
    </row>
    <row r="179" spans="1:11" ht="16.5" customHeight="1" x14ac:dyDescent="0.2">
      <c r="A179" s="38">
        <v>2</v>
      </c>
      <c r="B179" s="39">
        <v>2</v>
      </c>
      <c r="C179" s="39">
        <v>9</v>
      </c>
      <c r="D179" s="39"/>
      <c r="E179" s="39"/>
      <c r="F179" s="48" t="s">
        <v>41</v>
      </c>
      <c r="G179" s="218"/>
      <c r="H179" s="237"/>
      <c r="I179" s="229"/>
      <c r="J179" s="229"/>
      <c r="K179" s="230"/>
    </row>
    <row r="180" spans="1:11" ht="16.5" customHeight="1" x14ac:dyDescent="0.2">
      <c r="A180" s="38">
        <v>2</v>
      </c>
      <c r="B180" s="39">
        <v>2</v>
      </c>
      <c r="C180" s="39">
        <v>9</v>
      </c>
      <c r="D180" s="39" t="s">
        <v>117</v>
      </c>
      <c r="E180" s="39">
        <v>311</v>
      </c>
      <c r="F180" s="45" t="s">
        <v>214</v>
      </c>
      <c r="G180" s="240"/>
      <c r="H180" s="237"/>
      <c r="I180" s="237"/>
      <c r="J180" s="237"/>
      <c r="K180" s="230">
        <f t="shared" si="8"/>
        <v>0</v>
      </c>
    </row>
    <row r="181" spans="1:11" ht="16.5" customHeight="1" x14ac:dyDescent="0.2">
      <c r="A181" s="38">
        <v>2</v>
      </c>
      <c r="B181" s="39">
        <v>2</v>
      </c>
      <c r="C181" s="39">
        <v>9</v>
      </c>
      <c r="D181" s="39" t="s">
        <v>117</v>
      </c>
      <c r="E181" s="39">
        <v>500</v>
      </c>
      <c r="F181" s="45" t="s">
        <v>214</v>
      </c>
      <c r="G181" s="240"/>
      <c r="H181" s="237"/>
      <c r="I181" s="237"/>
      <c r="J181" s="237"/>
      <c r="K181" s="230">
        <f t="shared" si="8"/>
        <v>0</v>
      </c>
    </row>
    <row r="182" spans="1:11" ht="16.5" customHeight="1" x14ac:dyDescent="0.2">
      <c r="A182" s="38">
        <v>2</v>
      </c>
      <c r="B182" s="39">
        <v>2</v>
      </c>
      <c r="C182" s="39">
        <v>9</v>
      </c>
      <c r="D182" s="39" t="s">
        <v>119</v>
      </c>
      <c r="E182" s="39">
        <v>311</v>
      </c>
      <c r="F182" s="45" t="s">
        <v>215</v>
      </c>
      <c r="G182" s="240"/>
      <c r="H182" s="237"/>
      <c r="I182" s="237"/>
      <c r="J182" s="237"/>
      <c r="K182" s="230">
        <f t="shared" si="8"/>
        <v>0</v>
      </c>
    </row>
    <row r="183" spans="1:11" ht="16.5" customHeight="1" x14ac:dyDescent="0.2">
      <c r="A183" s="38">
        <v>2</v>
      </c>
      <c r="B183" s="39">
        <v>2</v>
      </c>
      <c r="C183" s="39">
        <v>9</v>
      </c>
      <c r="D183" s="39" t="s">
        <v>119</v>
      </c>
      <c r="E183" s="39">
        <v>500</v>
      </c>
      <c r="F183" s="45" t="s">
        <v>215</v>
      </c>
      <c r="G183" s="240"/>
      <c r="H183" s="237"/>
      <c r="I183" s="237"/>
      <c r="J183" s="237"/>
      <c r="K183" s="230">
        <f t="shared" si="8"/>
        <v>0</v>
      </c>
    </row>
    <row r="184" spans="1:11" ht="16.5" customHeight="1" x14ac:dyDescent="0.2">
      <c r="A184" s="38">
        <v>2</v>
      </c>
      <c r="B184" s="39">
        <v>2</v>
      </c>
      <c r="C184" s="39">
        <v>9</v>
      </c>
      <c r="D184" s="39" t="s">
        <v>121</v>
      </c>
      <c r="E184" s="39">
        <v>311</v>
      </c>
      <c r="F184" s="45" t="s">
        <v>216</v>
      </c>
      <c r="G184" s="240"/>
      <c r="H184" s="237"/>
      <c r="I184" s="237"/>
      <c r="J184" s="237"/>
      <c r="K184" s="230">
        <f t="shared" si="8"/>
        <v>0</v>
      </c>
    </row>
    <row r="185" spans="1:11" ht="16.5" customHeight="1" x14ac:dyDescent="0.2">
      <c r="A185" s="38">
        <v>2</v>
      </c>
      <c r="B185" s="39">
        <v>2</v>
      </c>
      <c r="C185" s="39">
        <v>9</v>
      </c>
      <c r="D185" s="39" t="s">
        <v>121</v>
      </c>
      <c r="E185" s="39">
        <v>500</v>
      </c>
      <c r="F185" s="45" t="s">
        <v>216</v>
      </c>
      <c r="G185" s="240"/>
      <c r="H185" s="237"/>
      <c r="I185" s="237"/>
      <c r="J185" s="237"/>
      <c r="K185" s="230">
        <f t="shared" si="8"/>
        <v>0</v>
      </c>
    </row>
    <row r="186" spans="1:11" ht="16.5" customHeight="1" x14ac:dyDescent="0.2">
      <c r="A186" s="38">
        <v>2</v>
      </c>
      <c r="B186" s="39">
        <v>2</v>
      </c>
      <c r="C186" s="39">
        <v>9</v>
      </c>
      <c r="D186" s="39" t="s">
        <v>145</v>
      </c>
      <c r="E186" s="39">
        <v>311</v>
      </c>
      <c r="F186" s="45" t="s">
        <v>217</v>
      </c>
      <c r="G186" s="240"/>
      <c r="H186" s="237">
        <v>1880</v>
      </c>
      <c r="I186" s="237"/>
      <c r="J186" s="237"/>
      <c r="K186" s="230">
        <f t="shared" si="8"/>
        <v>1880</v>
      </c>
    </row>
    <row r="187" spans="1:11" ht="16.5" customHeight="1" x14ac:dyDescent="0.2">
      <c r="A187" s="38">
        <v>2</v>
      </c>
      <c r="B187" s="39">
        <v>2</v>
      </c>
      <c r="C187" s="39">
        <v>9</v>
      </c>
      <c r="D187" s="39" t="s">
        <v>145</v>
      </c>
      <c r="E187" s="39">
        <v>500</v>
      </c>
      <c r="F187" s="45" t="s">
        <v>217</v>
      </c>
      <c r="G187" s="240"/>
      <c r="H187" s="238"/>
      <c r="I187" s="238"/>
      <c r="J187" s="238"/>
      <c r="K187" s="231">
        <f t="shared" si="8"/>
        <v>0</v>
      </c>
    </row>
    <row r="188" spans="1:11" ht="16.5" customHeight="1" x14ac:dyDescent="0.2">
      <c r="A188" s="63"/>
      <c r="B188" s="64"/>
      <c r="C188" s="64"/>
      <c r="D188" s="64"/>
      <c r="E188" s="64"/>
      <c r="F188" s="65" t="s">
        <v>42</v>
      </c>
      <c r="G188" s="218"/>
      <c r="H188" s="229">
        <f>+H187+H186+H185+H184+H183+H182+H181+H180+H178+H177+H176+H175+H174+H172+H173+H171+H170+H169+H168+H167+H165+H164+H163+H162+H161+H160+H159+H158+H157+H156+H155</f>
        <v>7387041</v>
      </c>
      <c r="I188" s="229">
        <f t="shared" ref="I188:K188" si="9">+I187+I186+I185+I184+I183+I182+I181+I180+I178+I177+I176+I175+I174+I172+I173+I171+I170+I169+I168+I167+I165+I164+I163+I162+I161+I160+I159+I158+I157+I156+I155</f>
        <v>69314</v>
      </c>
      <c r="J188" s="229">
        <f t="shared" si="9"/>
        <v>69814</v>
      </c>
      <c r="K188" s="230">
        <f t="shared" si="9"/>
        <v>7386541</v>
      </c>
    </row>
    <row r="189" spans="1:11" ht="16.5" customHeight="1" thickBot="1" x14ac:dyDescent="0.25">
      <c r="A189" s="66"/>
      <c r="B189" s="67"/>
      <c r="C189" s="67"/>
      <c r="D189" s="67"/>
      <c r="E189" s="67"/>
      <c r="F189" s="68"/>
      <c r="G189" s="219"/>
      <c r="H189" s="232"/>
      <c r="I189" s="232"/>
      <c r="J189" s="232"/>
      <c r="K189" s="233"/>
    </row>
    <row r="190" spans="1:11" ht="16.5" customHeight="1" thickTop="1" x14ac:dyDescent="0.2"/>
    <row r="191" spans="1:11" s="19" customFormat="1" ht="16.5" customHeight="1" thickBot="1" x14ac:dyDescent="0.25">
      <c r="A191" s="17"/>
      <c r="B191" s="17"/>
      <c r="C191" s="18"/>
      <c r="D191" s="18"/>
      <c r="E191" s="18"/>
      <c r="G191" s="17"/>
      <c r="K191" s="60" t="s">
        <v>279</v>
      </c>
    </row>
    <row r="192" spans="1:11" s="25" customFormat="1" ht="16.5" customHeight="1" thickTop="1" thickBot="1" x14ac:dyDescent="0.2">
      <c r="A192" s="287" t="s">
        <v>116</v>
      </c>
      <c r="B192" s="288"/>
      <c r="C192" s="288"/>
      <c r="D192" s="289"/>
      <c r="E192" s="283" t="s">
        <v>187</v>
      </c>
      <c r="F192" s="21"/>
      <c r="G192" s="21" t="s">
        <v>29</v>
      </c>
      <c r="H192" s="22" t="s">
        <v>64</v>
      </c>
      <c r="I192" s="23"/>
      <c r="J192" s="23"/>
      <c r="K192" s="24"/>
    </row>
    <row r="193" spans="1:11" s="25" customFormat="1" ht="30" customHeight="1" thickTop="1" x14ac:dyDescent="0.2">
      <c r="A193" s="290" t="s">
        <v>104</v>
      </c>
      <c r="B193" s="286" t="s">
        <v>105</v>
      </c>
      <c r="C193" s="286" t="s">
        <v>106</v>
      </c>
      <c r="D193" s="286" t="s">
        <v>142</v>
      </c>
      <c r="E193" s="284"/>
      <c r="F193" s="26" t="s">
        <v>37</v>
      </c>
      <c r="G193" s="26" t="s">
        <v>31</v>
      </c>
      <c r="H193" s="27">
        <f>+H3</f>
        <v>4</v>
      </c>
      <c r="I193" s="28"/>
      <c r="J193" s="28"/>
      <c r="K193" s="29" t="s">
        <v>195</v>
      </c>
    </row>
    <row r="194" spans="1:11" s="25" customFormat="1" ht="16.5" customHeight="1" x14ac:dyDescent="0.15">
      <c r="A194" s="282"/>
      <c r="B194" s="285"/>
      <c r="C194" s="285"/>
      <c r="D194" s="285"/>
      <c r="E194" s="285"/>
      <c r="F194" s="30"/>
      <c r="G194" s="31" t="s">
        <v>32</v>
      </c>
      <c r="H194" s="32" t="str">
        <f>+H4</f>
        <v>SUPLEMENTAR</v>
      </c>
      <c r="I194" s="32" t="s">
        <v>196</v>
      </c>
      <c r="J194" s="32" t="s">
        <v>197</v>
      </c>
      <c r="K194" s="33" t="s">
        <v>198</v>
      </c>
    </row>
    <row r="195" spans="1:11" ht="16.5" customHeight="1" x14ac:dyDescent="0.2">
      <c r="A195" s="34"/>
      <c r="B195" s="35"/>
      <c r="C195" s="36"/>
      <c r="D195" s="36"/>
      <c r="E195" s="36"/>
      <c r="F195" s="37"/>
      <c r="G195" s="217"/>
      <c r="H195" s="227"/>
      <c r="I195" s="227"/>
      <c r="J195" s="227"/>
      <c r="K195" s="228"/>
    </row>
    <row r="196" spans="1:11" ht="16.5" customHeight="1" x14ac:dyDescent="0.2">
      <c r="A196" s="34"/>
      <c r="B196" s="35"/>
      <c r="C196" s="36"/>
      <c r="D196" s="36"/>
      <c r="E196" s="36"/>
      <c r="F196" s="69" t="s">
        <v>44</v>
      </c>
      <c r="G196" s="218"/>
      <c r="H196" s="229">
        <f>+H188</f>
        <v>7387041</v>
      </c>
      <c r="I196" s="229">
        <f t="shared" ref="I196:K196" si="10">+I188</f>
        <v>69314</v>
      </c>
      <c r="J196" s="229">
        <f t="shared" si="10"/>
        <v>69814</v>
      </c>
      <c r="K196" s="230">
        <f t="shared" si="10"/>
        <v>7386541</v>
      </c>
    </row>
    <row r="197" spans="1:11" ht="16.5" customHeight="1" x14ac:dyDescent="0.2">
      <c r="A197" s="38">
        <v>2</v>
      </c>
      <c r="B197" s="39">
        <v>2</v>
      </c>
      <c r="C197" s="39">
        <v>9</v>
      </c>
      <c r="D197" s="39" t="s">
        <v>218</v>
      </c>
      <c r="E197" s="39">
        <v>311</v>
      </c>
      <c r="F197" s="45" t="s">
        <v>219</v>
      </c>
      <c r="G197" s="240"/>
      <c r="H197" s="237">
        <v>3235</v>
      </c>
      <c r="I197" s="237"/>
      <c r="J197" s="237"/>
      <c r="K197" s="230">
        <f t="shared" ref="K197:K241" si="11">H197+I197-J197</f>
        <v>3235</v>
      </c>
    </row>
    <row r="198" spans="1:11" ht="16.5" customHeight="1" x14ac:dyDescent="0.2">
      <c r="A198" s="38">
        <v>2</v>
      </c>
      <c r="B198" s="39">
        <v>2</v>
      </c>
      <c r="C198" s="39">
        <v>9</v>
      </c>
      <c r="D198" s="39" t="s">
        <v>218</v>
      </c>
      <c r="E198" s="39">
        <v>500</v>
      </c>
      <c r="F198" s="45" t="s">
        <v>219</v>
      </c>
      <c r="G198" s="240"/>
      <c r="H198" s="237"/>
      <c r="I198" s="237"/>
      <c r="J198" s="237"/>
      <c r="K198" s="230">
        <f t="shared" si="11"/>
        <v>0</v>
      </c>
    </row>
    <row r="199" spans="1:11" ht="16.5" customHeight="1" x14ac:dyDescent="0.2">
      <c r="A199" s="38">
        <v>2</v>
      </c>
      <c r="B199" s="39">
        <v>2</v>
      </c>
      <c r="C199" s="39">
        <v>9</v>
      </c>
      <c r="D199" s="39" t="s">
        <v>220</v>
      </c>
      <c r="E199" s="39">
        <v>311</v>
      </c>
      <c r="F199" s="45" t="s">
        <v>221</v>
      </c>
      <c r="G199" s="240"/>
      <c r="H199" s="237">
        <v>1630</v>
      </c>
      <c r="I199" s="237"/>
      <c r="J199" s="237"/>
      <c r="K199" s="230">
        <f t="shared" si="11"/>
        <v>1630</v>
      </c>
    </row>
    <row r="200" spans="1:11" ht="16.5" customHeight="1" x14ac:dyDescent="0.2">
      <c r="A200" s="38">
        <v>2</v>
      </c>
      <c r="B200" s="39">
        <v>2</v>
      </c>
      <c r="C200" s="39">
        <v>9</v>
      </c>
      <c r="D200" s="39" t="s">
        <v>220</v>
      </c>
      <c r="E200" s="39">
        <v>500</v>
      </c>
      <c r="F200" s="45" t="s">
        <v>221</v>
      </c>
      <c r="G200" s="240"/>
      <c r="H200" s="237"/>
      <c r="I200" s="237"/>
      <c r="J200" s="237"/>
      <c r="K200" s="230">
        <f t="shared" si="11"/>
        <v>0</v>
      </c>
    </row>
    <row r="201" spans="1:11" ht="16.5" customHeight="1" x14ac:dyDescent="0.2">
      <c r="A201" s="38">
        <v>2</v>
      </c>
      <c r="B201" s="39">
        <v>2</v>
      </c>
      <c r="C201" s="39">
        <v>10</v>
      </c>
      <c r="D201" s="39"/>
      <c r="E201" s="39"/>
      <c r="F201" s="51" t="s">
        <v>86</v>
      </c>
      <c r="G201" s="218"/>
      <c r="H201" s="237"/>
      <c r="I201" s="229"/>
      <c r="J201" s="229"/>
      <c r="K201" s="230"/>
    </row>
    <row r="202" spans="1:11" ht="16.5" customHeight="1" x14ac:dyDescent="0.2">
      <c r="A202" s="38">
        <v>2</v>
      </c>
      <c r="B202" s="39">
        <v>2</v>
      </c>
      <c r="C202" s="39">
        <v>10</v>
      </c>
      <c r="D202" s="39" t="s">
        <v>117</v>
      </c>
      <c r="E202" s="39">
        <v>311</v>
      </c>
      <c r="F202" s="45" t="s">
        <v>124</v>
      </c>
      <c r="G202" s="240"/>
      <c r="H202" s="237">
        <v>214000</v>
      </c>
      <c r="I202" s="237"/>
      <c r="J202" s="237"/>
      <c r="K202" s="230">
        <f t="shared" si="11"/>
        <v>214000</v>
      </c>
    </row>
    <row r="203" spans="1:11" ht="16.5" customHeight="1" x14ac:dyDescent="0.2">
      <c r="A203" s="38">
        <v>2</v>
      </c>
      <c r="B203" s="39">
        <v>2</v>
      </c>
      <c r="C203" s="39">
        <v>10</v>
      </c>
      <c r="D203" s="39" t="s">
        <v>117</v>
      </c>
      <c r="E203" s="39">
        <v>500</v>
      </c>
      <c r="F203" s="45" t="s">
        <v>124</v>
      </c>
      <c r="G203" s="240"/>
      <c r="H203" s="237">
        <v>1500</v>
      </c>
      <c r="I203" s="237"/>
      <c r="J203" s="237"/>
      <c r="K203" s="230">
        <f t="shared" si="11"/>
        <v>1500</v>
      </c>
    </row>
    <row r="204" spans="1:11" ht="16.5" customHeight="1" x14ac:dyDescent="0.2">
      <c r="A204" s="38">
        <v>2</v>
      </c>
      <c r="B204" s="39">
        <v>2</v>
      </c>
      <c r="C204" s="39">
        <v>10</v>
      </c>
      <c r="D204" s="39" t="s">
        <v>119</v>
      </c>
      <c r="E204" s="39">
        <v>311</v>
      </c>
      <c r="F204" s="45" t="s">
        <v>122</v>
      </c>
      <c r="G204" s="240"/>
      <c r="H204" s="237"/>
      <c r="I204" s="237"/>
      <c r="J204" s="237"/>
      <c r="K204" s="230">
        <f t="shared" si="11"/>
        <v>0</v>
      </c>
    </row>
    <row r="205" spans="1:11" ht="16.5" customHeight="1" x14ac:dyDescent="0.2">
      <c r="A205" s="38">
        <v>2</v>
      </c>
      <c r="B205" s="39">
        <v>2</v>
      </c>
      <c r="C205" s="39">
        <v>10</v>
      </c>
      <c r="D205" s="39" t="s">
        <v>119</v>
      </c>
      <c r="E205" s="39">
        <v>500</v>
      </c>
      <c r="F205" s="45" t="s">
        <v>122</v>
      </c>
      <c r="G205" s="240"/>
      <c r="H205" s="237"/>
      <c r="I205" s="237"/>
      <c r="J205" s="237"/>
      <c r="K205" s="230">
        <f t="shared" si="11"/>
        <v>0</v>
      </c>
    </row>
    <row r="206" spans="1:11" ht="16.5" customHeight="1" x14ac:dyDescent="0.2">
      <c r="A206" s="38">
        <v>2</v>
      </c>
      <c r="B206" s="39">
        <v>2</v>
      </c>
      <c r="C206" s="39">
        <v>11</v>
      </c>
      <c r="D206" s="39"/>
      <c r="E206" s="39">
        <v>311</v>
      </c>
      <c r="F206" s="45" t="s">
        <v>164</v>
      </c>
      <c r="G206" s="240"/>
      <c r="H206" s="237"/>
      <c r="I206" s="237"/>
      <c r="J206" s="237"/>
      <c r="K206" s="230">
        <f t="shared" si="11"/>
        <v>0</v>
      </c>
    </row>
    <row r="207" spans="1:11" ht="16.5" customHeight="1" x14ac:dyDescent="0.2">
      <c r="A207" s="38">
        <v>2</v>
      </c>
      <c r="B207" s="39">
        <v>2</v>
      </c>
      <c r="C207" s="39">
        <v>11</v>
      </c>
      <c r="D207" s="39"/>
      <c r="E207" s="39">
        <v>500</v>
      </c>
      <c r="F207" s="45" t="s">
        <v>164</v>
      </c>
      <c r="G207" s="240"/>
      <c r="H207" s="237"/>
      <c r="I207" s="237"/>
      <c r="J207" s="237"/>
      <c r="K207" s="230">
        <f t="shared" si="11"/>
        <v>0</v>
      </c>
    </row>
    <row r="208" spans="1:11" ht="16.5" customHeight="1" x14ac:dyDescent="0.2">
      <c r="A208" s="38">
        <v>2</v>
      </c>
      <c r="B208" s="39">
        <v>2</v>
      </c>
      <c r="C208" s="39">
        <v>12</v>
      </c>
      <c r="D208" s="39"/>
      <c r="E208" s="39"/>
      <c r="F208" s="51" t="s">
        <v>87</v>
      </c>
      <c r="G208" s="218"/>
      <c r="H208" s="237"/>
      <c r="I208" s="229"/>
      <c r="J208" s="229"/>
      <c r="K208" s="230"/>
    </row>
    <row r="209" spans="1:11" ht="16.5" customHeight="1" x14ac:dyDescent="0.2">
      <c r="A209" s="38">
        <v>2</v>
      </c>
      <c r="B209" s="39">
        <v>2</v>
      </c>
      <c r="C209" s="39">
        <v>12</v>
      </c>
      <c r="D209" s="39" t="s">
        <v>117</v>
      </c>
      <c r="E209" s="39">
        <v>311</v>
      </c>
      <c r="F209" s="45" t="s">
        <v>125</v>
      </c>
      <c r="G209" s="240"/>
      <c r="H209" s="237">
        <v>2000</v>
      </c>
      <c r="I209" s="237"/>
      <c r="J209" s="237"/>
      <c r="K209" s="230">
        <f t="shared" si="11"/>
        <v>2000</v>
      </c>
    </row>
    <row r="210" spans="1:11" ht="16.5" customHeight="1" x14ac:dyDescent="0.2">
      <c r="A210" s="38">
        <v>2</v>
      </c>
      <c r="B210" s="39">
        <v>2</v>
      </c>
      <c r="C210" s="39">
        <v>12</v>
      </c>
      <c r="D210" s="39" t="s">
        <v>117</v>
      </c>
      <c r="E210" s="39">
        <v>500</v>
      </c>
      <c r="F210" s="45" t="s">
        <v>125</v>
      </c>
      <c r="G210" s="240"/>
      <c r="H210" s="237"/>
      <c r="I210" s="237"/>
      <c r="J210" s="237"/>
      <c r="K210" s="230">
        <f t="shared" si="11"/>
        <v>0</v>
      </c>
    </row>
    <row r="211" spans="1:11" ht="16.5" customHeight="1" x14ac:dyDescent="0.2">
      <c r="A211" s="38">
        <v>2</v>
      </c>
      <c r="B211" s="39">
        <v>2</v>
      </c>
      <c r="C211" s="39">
        <v>12</v>
      </c>
      <c r="D211" s="39" t="s">
        <v>119</v>
      </c>
      <c r="E211" s="39">
        <v>311</v>
      </c>
      <c r="F211" s="47" t="s">
        <v>229</v>
      </c>
      <c r="G211" s="240"/>
      <c r="H211" s="237">
        <v>2000</v>
      </c>
      <c r="I211" s="237"/>
      <c r="J211" s="237"/>
      <c r="K211" s="230">
        <f t="shared" si="11"/>
        <v>2000</v>
      </c>
    </row>
    <row r="212" spans="1:11" ht="16.5" customHeight="1" x14ac:dyDescent="0.2">
      <c r="A212" s="38">
        <v>2</v>
      </c>
      <c r="B212" s="39">
        <v>2</v>
      </c>
      <c r="C212" s="39">
        <v>12</v>
      </c>
      <c r="D212" s="39" t="s">
        <v>119</v>
      </c>
      <c r="E212" s="39">
        <v>500</v>
      </c>
      <c r="F212" s="47" t="s">
        <v>229</v>
      </c>
      <c r="G212" s="240"/>
      <c r="H212" s="237"/>
      <c r="I212" s="237"/>
      <c r="J212" s="237"/>
      <c r="K212" s="230">
        <f t="shared" si="11"/>
        <v>0</v>
      </c>
    </row>
    <row r="213" spans="1:11" ht="16.5" customHeight="1" x14ac:dyDescent="0.2">
      <c r="A213" s="38">
        <v>2</v>
      </c>
      <c r="B213" s="39">
        <v>2</v>
      </c>
      <c r="C213" s="39">
        <v>12</v>
      </c>
      <c r="D213" s="50" t="s">
        <v>121</v>
      </c>
      <c r="E213" s="39">
        <v>311</v>
      </c>
      <c r="F213" s="45" t="s">
        <v>122</v>
      </c>
      <c r="G213" s="240"/>
      <c r="H213" s="237">
        <v>2000</v>
      </c>
      <c r="I213" s="237"/>
      <c r="J213" s="237"/>
      <c r="K213" s="230">
        <f t="shared" si="11"/>
        <v>2000</v>
      </c>
    </row>
    <row r="214" spans="1:11" ht="16.5" customHeight="1" x14ac:dyDescent="0.2">
      <c r="A214" s="38">
        <v>2</v>
      </c>
      <c r="B214" s="39">
        <v>2</v>
      </c>
      <c r="C214" s="39">
        <v>12</v>
      </c>
      <c r="D214" s="39" t="s">
        <v>121</v>
      </c>
      <c r="E214" s="39">
        <v>500</v>
      </c>
      <c r="F214" s="45" t="s">
        <v>122</v>
      </c>
      <c r="G214" s="240"/>
      <c r="H214" s="237"/>
      <c r="I214" s="237"/>
      <c r="J214" s="237"/>
      <c r="K214" s="230">
        <f t="shared" si="11"/>
        <v>0</v>
      </c>
    </row>
    <row r="215" spans="1:11" ht="16.5" customHeight="1" x14ac:dyDescent="0.2">
      <c r="A215" s="38">
        <v>2</v>
      </c>
      <c r="B215" s="39">
        <v>2</v>
      </c>
      <c r="C215" s="39">
        <v>13</v>
      </c>
      <c r="D215" s="39"/>
      <c r="E215" s="39"/>
      <c r="F215" s="51" t="s">
        <v>88</v>
      </c>
      <c r="G215" s="218"/>
      <c r="H215" s="237"/>
      <c r="I215" s="229"/>
      <c r="J215" s="229"/>
      <c r="K215" s="230"/>
    </row>
    <row r="216" spans="1:11" ht="16.5" customHeight="1" x14ac:dyDescent="0.2">
      <c r="A216" s="38">
        <v>2</v>
      </c>
      <c r="B216" s="39">
        <v>2</v>
      </c>
      <c r="C216" s="39">
        <v>13</v>
      </c>
      <c r="D216" s="39" t="s">
        <v>117</v>
      </c>
      <c r="E216" s="39">
        <v>311</v>
      </c>
      <c r="F216" s="47" t="s">
        <v>191</v>
      </c>
      <c r="G216" s="240"/>
      <c r="H216" s="237">
        <v>10000</v>
      </c>
      <c r="I216" s="237"/>
      <c r="J216" s="237"/>
      <c r="K216" s="230">
        <f t="shared" si="11"/>
        <v>10000</v>
      </c>
    </row>
    <row r="217" spans="1:11" ht="16.5" customHeight="1" x14ac:dyDescent="0.2">
      <c r="A217" s="38">
        <v>2</v>
      </c>
      <c r="B217" s="39">
        <v>2</v>
      </c>
      <c r="C217" s="39">
        <v>13</v>
      </c>
      <c r="D217" s="39" t="s">
        <v>117</v>
      </c>
      <c r="E217" s="39">
        <v>500</v>
      </c>
      <c r="F217" s="47" t="s">
        <v>191</v>
      </c>
      <c r="G217" s="240"/>
      <c r="H217" s="237"/>
      <c r="I217" s="237"/>
      <c r="J217" s="237"/>
      <c r="K217" s="230">
        <f t="shared" si="11"/>
        <v>0</v>
      </c>
    </row>
    <row r="218" spans="1:11" ht="16.5" customHeight="1" x14ac:dyDescent="0.2">
      <c r="A218" s="38">
        <v>2</v>
      </c>
      <c r="B218" s="39">
        <v>2</v>
      </c>
      <c r="C218" s="39">
        <v>13</v>
      </c>
      <c r="D218" s="39" t="s">
        <v>119</v>
      </c>
      <c r="E218" s="39">
        <v>311</v>
      </c>
      <c r="F218" s="45" t="s">
        <v>186</v>
      </c>
      <c r="G218" s="240"/>
      <c r="H218" s="237">
        <v>5570</v>
      </c>
      <c r="I218" s="237"/>
      <c r="J218" s="237"/>
      <c r="K218" s="230">
        <f t="shared" si="11"/>
        <v>5570</v>
      </c>
    </row>
    <row r="219" spans="1:11" ht="16.5" customHeight="1" x14ac:dyDescent="0.2">
      <c r="A219" s="38">
        <v>2</v>
      </c>
      <c r="B219" s="39">
        <v>2</v>
      </c>
      <c r="C219" s="39">
        <v>13</v>
      </c>
      <c r="D219" s="39" t="s">
        <v>119</v>
      </c>
      <c r="E219" s="39">
        <v>500</v>
      </c>
      <c r="F219" s="45" t="s">
        <v>186</v>
      </c>
      <c r="G219" s="240"/>
      <c r="H219" s="237"/>
      <c r="I219" s="237"/>
      <c r="J219" s="237"/>
      <c r="K219" s="230">
        <f t="shared" si="11"/>
        <v>0</v>
      </c>
    </row>
    <row r="220" spans="1:11" ht="16.5" customHeight="1" x14ac:dyDescent="0.2">
      <c r="A220" s="38">
        <v>2</v>
      </c>
      <c r="B220" s="39">
        <v>2</v>
      </c>
      <c r="C220" s="39">
        <v>14</v>
      </c>
      <c r="D220" s="39"/>
      <c r="E220" s="39">
        <v>311</v>
      </c>
      <c r="F220" s="45" t="s">
        <v>139</v>
      </c>
      <c r="G220" s="240"/>
      <c r="H220" s="237"/>
      <c r="I220" s="237"/>
      <c r="J220" s="237"/>
      <c r="K220" s="230">
        <f t="shared" si="11"/>
        <v>0</v>
      </c>
    </row>
    <row r="221" spans="1:11" ht="16.5" customHeight="1" x14ac:dyDescent="0.2">
      <c r="A221" s="38">
        <v>2</v>
      </c>
      <c r="B221" s="39">
        <v>2</v>
      </c>
      <c r="C221" s="39">
        <v>14</v>
      </c>
      <c r="D221" s="39"/>
      <c r="E221" s="39">
        <v>500</v>
      </c>
      <c r="F221" s="45" t="s">
        <v>139</v>
      </c>
      <c r="G221" s="240"/>
      <c r="H221" s="237"/>
      <c r="I221" s="237"/>
      <c r="J221" s="237"/>
      <c r="K221" s="230">
        <f t="shared" si="11"/>
        <v>0</v>
      </c>
    </row>
    <row r="222" spans="1:11" ht="16.5" customHeight="1" x14ac:dyDescent="0.2">
      <c r="A222" s="38">
        <v>2</v>
      </c>
      <c r="B222" s="39">
        <v>2</v>
      </c>
      <c r="C222" s="39">
        <v>15</v>
      </c>
      <c r="D222" s="39"/>
      <c r="E222" s="39">
        <v>311</v>
      </c>
      <c r="F222" s="45" t="s">
        <v>66</v>
      </c>
      <c r="G222" s="240"/>
      <c r="H222" s="237">
        <v>62846</v>
      </c>
      <c r="I222" s="237"/>
      <c r="J222" s="237"/>
      <c r="K222" s="230">
        <f t="shared" si="11"/>
        <v>62846</v>
      </c>
    </row>
    <row r="223" spans="1:11" ht="16.5" customHeight="1" x14ac:dyDescent="0.2">
      <c r="A223" s="38">
        <v>2</v>
      </c>
      <c r="B223" s="39">
        <v>2</v>
      </c>
      <c r="C223" s="39">
        <v>15</v>
      </c>
      <c r="D223" s="39"/>
      <c r="E223" s="39">
        <v>500</v>
      </c>
      <c r="F223" s="45" t="s">
        <v>66</v>
      </c>
      <c r="G223" s="240">
        <v>9</v>
      </c>
      <c r="H223" s="237">
        <v>5221</v>
      </c>
      <c r="I223" s="237">
        <v>500</v>
      </c>
      <c r="J223" s="237"/>
      <c r="K223" s="230">
        <f t="shared" si="11"/>
        <v>5721</v>
      </c>
    </row>
    <row r="224" spans="1:11" ht="16.5" customHeight="1" x14ac:dyDescent="0.2">
      <c r="A224" s="38">
        <v>2</v>
      </c>
      <c r="B224" s="39">
        <v>2</v>
      </c>
      <c r="C224" s="39">
        <v>16</v>
      </c>
      <c r="D224" s="39"/>
      <c r="E224" s="39">
        <v>311</v>
      </c>
      <c r="F224" s="45" t="s">
        <v>140</v>
      </c>
      <c r="G224" s="240"/>
      <c r="H224" s="237"/>
      <c r="I224" s="237"/>
      <c r="J224" s="237"/>
      <c r="K224" s="230">
        <f t="shared" si="11"/>
        <v>0</v>
      </c>
    </row>
    <row r="225" spans="1:11" ht="16.5" customHeight="1" x14ac:dyDescent="0.2">
      <c r="A225" s="38">
        <v>2</v>
      </c>
      <c r="B225" s="39">
        <v>2</v>
      </c>
      <c r="C225" s="39">
        <v>16</v>
      </c>
      <c r="D225" s="39"/>
      <c r="E225" s="39">
        <v>500</v>
      </c>
      <c r="F225" s="45" t="s">
        <v>140</v>
      </c>
      <c r="G225" s="240"/>
      <c r="H225" s="237"/>
      <c r="I225" s="237"/>
      <c r="J225" s="237"/>
      <c r="K225" s="230">
        <f t="shared" si="11"/>
        <v>0</v>
      </c>
    </row>
    <row r="226" spans="1:11" ht="16.5" customHeight="1" x14ac:dyDescent="0.2">
      <c r="A226" s="38">
        <v>2</v>
      </c>
      <c r="B226" s="39">
        <v>2</v>
      </c>
      <c r="C226" s="39">
        <v>17</v>
      </c>
      <c r="D226" s="39"/>
      <c r="E226" s="39">
        <v>311</v>
      </c>
      <c r="F226" s="45" t="s">
        <v>165</v>
      </c>
      <c r="G226" s="240"/>
      <c r="H226" s="237"/>
      <c r="I226" s="237"/>
      <c r="J226" s="237"/>
      <c r="K226" s="230">
        <f t="shared" si="11"/>
        <v>0</v>
      </c>
    </row>
    <row r="227" spans="1:11" ht="16.5" customHeight="1" x14ac:dyDescent="0.2">
      <c r="A227" s="38">
        <v>2</v>
      </c>
      <c r="B227" s="39">
        <v>2</v>
      </c>
      <c r="C227" s="39">
        <v>17</v>
      </c>
      <c r="D227" s="39"/>
      <c r="E227" s="39">
        <v>500</v>
      </c>
      <c r="F227" s="45" t="s">
        <v>165</v>
      </c>
      <c r="G227" s="240"/>
      <c r="H227" s="237"/>
      <c r="I227" s="237"/>
      <c r="J227" s="237"/>
      <c r="K227" s="230">
        <f t="shared" si="11"/>
        <v>0</v>
      </c>
    </row>
    <row r="228" spans="1:11" ht="16.5" customHeight="1" x14ac:dyDescent="0.2">
      <c r="A228" s="38">
        <v>2</v>
      </c>
      <c r="B228" s="39">
        <v>2</v>
      </c>
      <c r="C228" s="39">
        <v>18</v>
      </c>
      <c r="D228" s="39"/>
      <c r="E228" s="39">
        <v>311</v>
      </c>
      <c r="F228" s="45" t="s">
        <v>89</v>
      </c>
      <c r="G228" s="240"/>
      <c r="H228" s="237"/>
      <c r="I228" s="237"/>
      <c r="J228" s="237"/>
      <c r="K228" s="230">
        <f t="shared" si="11"/>
        <v>0</v>
      </c>
    </row>
    <row r="229" spans="1:11" ht="16.5" customHeight="1" x14ac:dyDescent="0.2">
      <c r="A229" s="38">
        <v>2</v>
      </c>
      <c r="B229" s="39">
        <v>2</v>
      </c>
      <c r="C229" s="39">
        <v>18</v>
      </c>
      <c r="D229" s="39"/>
      <c r="E229" s="39">
        <v>500</v>
      </c>
      <c r="F229" s="45" t="s">
        <v>89</v>
      </c>
      <c r="G229" s="240"/>
      <c r="H229" s="237">
        <v>78</v>
      </c>
      <c r="I229" s="237"/>
      <c r="J229" s="237"/>
      <c r="K229" s="230">
        <f t="shared" si="11"/>
        <v>78</v>
      </c>
    </row>
    <row r="230" spans="1:11" ht="16.5" customHeight="1" x14ac:dyDescent="0.2">
      <c r="A230" s="38">
        <v>2</v>
      </c>
      <c r="B230" s="39">
        <v>2</v>
      </c>
      <c r="C230" s="39">
        <v>19</v>
      </c>
      <c r="D230" s="39"/>
      <c r="E230" s="39">
        <v>311</v>
      </c>
      <c r="F230" s="45" t="s">
        <v>90</v>
      </c>
      <c r="G230" s="240"/>
      <c r="H230" s="237"/>
      <c r="I230" s="237"/>
      <c r="J230" s="237"/>
      <c r="K230" s="230">
        <f t="shared" si="11"/>
        <v>0</v>
      </c>
    </row>
    <row r="231" spans="1:11" ht="16.5" customHeight="1" x14ac:dyDescent="0.2">
      <c r="A231" s="38">
        <v>2</v>
      </c>
      <c r="B231" s="39">
        <v>2</v>
      </c>
      <c r="C231" s="39">
        <v>19</v>
      </c>
      <c r="D231" s="39"/>
      <c r="E231" s="39">
        <v>500</v>
      </c>
      <c r="F231" s="45" t="s">
        <v>90</v>
      </c>
      <c r="G231" s="240"/>
      <c r="H231" s="237">
        <v>2000</v>
      </c>
      <c r="I231" s="237"/>
      <c r="J231" s="237"/>
      <c r="K231" s="230">
        <f t="shared" si="11"/>
        <v>2000</v>
      </c>
    </row>
    <row r="232" spans="1:11" ht="16.5" customHeight="1" x14ac:dyDescent="0.2">
      <c r="A232" s="38">
        <v>2</v>
      </c>
      <c r="B232" s="39">
        <v>2</v>
      </c>
      <c r="C232" s="39">
        <v>20</v>
      </c>
      <c r="D232" s="39"/>
      <c r="E232" s="39">
        <v>311</v>
      </c>
      <c r="F232" s="45" t="s">
        <v>91</v>
      </c>
      <c r="G232" s="240"/>
      <c r="H232" s="237"/>
      <c r="I232" s="237"/>
      <c r="J232" s="237"/>
      <c r="K232" s="230">
        <f t="shared" si="11"/>
        <v>0</v>
      </c>
    </row>
    <row r="233" spans="1:11" ht="16.5" customHeight="1" x14ac:dyDescent="0.2">
      <c r="A233" s="38">
        <v>2</v>
      </c>
      <c r="B233" s="39">
        <v>2</v>
      </c>
      <c r="C233" s="39">
        <v>20</v>
      </c>
      <c r="D233" s="39"/>
      <c r="E233" s="39">
        <v>500</v>
      </c>
      <c r="F233" s="45" t="s">
        <v>91</v>
      </c>
      <c r="G233" s="240"/>
      <c r="H233" s="237">
        <v>435</v>
      </c>
      <c r="I233" s="237"/>
      <c r="J233" s="237"/>
      <c r="K233" s="230">
        <f t="shared" si="11"/>
        <v>435</v>
      </c>
    </row>
    <row r="234" spans="1:11" ht="16.5" customHeight="1" x14ac:dyDescent="0.2">
      <c r="A234" s="38">
        <v>2</v>
      </c>
      <c r="B234" s="39">
        <v>2</v>
      </c>
      <c r="C234" s="39">
        <v>22</v>
      </c>
      <c r="D234" s="39"/>
      <c r="E234" s="39">
        <v>311</v>
      </c>
      <c r="F234" s="45" t="s">
        <v>166</v>
      </c>
      <c r="G234" s="240"/>
      <c r="H234" s="237"/>
      <c r="I234" s="237"/>
      <c r="J234" s="237"/>
      <c r="K234" s="230">
        <f t="shared" si="11"/>
        <v>0</v>
      </c>
    </row>
    <row r="235" spans="1:11" ht="16.5" customHeight="1" x14ac:dyDescent="0.2">
      <c r="A235" s="38">
        <v>2</v>
      </c>
      <c r="B235" s="39">
        <v>2</v>
      </c>
      <c r="C235" s="39">
        <v>22</v>
      </c>
      <c r="D235" s="39"/>
      <c r="E235" s="39">
        <v>500</v>
      </c>
      <c r="F235" s="45" t="s">
        <v>166</v>
      </c>
      <c r="G235" s="240"/>
      <c r="H235" s="237"/>
      <c r="I235" s="237"/>
      <c r="J235" s="237"/>
      <c r="K235" s="230">
        <f t="shared" si="11"/>
        <v>0</v>
      </c>
    </row>
    <row r="236" spans="1:11" ht="16.5" customHeight="1" x14ac:dyDescent="0.2">
      <c r="A236" s="38">
        <v>2</v>
      </c>
      <c r="B236" s="39">
        <v>2</v>
      </c>
      <c r="C236" s="39">
        <v>23</v>
      </c>
      <c r="D236" s="39"/>
      <c r="E236" s="39">
        <v>311</v>
      </c>
      <c r="F236" s="45" t="s">
        <v>269</v>
      </c>
      <c r="G236" s="240"/>
      <c r="H236" s="237"/>
      <c r="I236" s="237"/>
      <c r="J236" s="237"/>
      <c r="K236" s="230">
        <f t="shared" si="11"/>
        <v>0</v>
      </c>
    </row>
    <row r="237" spans="1:11" ht="16.5" customHeight="1" x14ac:dyDescent="0.2">
      <c r="A237" s="38">
        <v>2</v>
      </c>
      <c r="B237" s="39">
        <v>2</v>
      </c>
      <c r="C237" s="39">
        <v>23</v>
      </c>
      <c r="D237" s="39"/>
      <c r="E237" s="39">
        <v>500</v>
      </c>
      <c r="F237" s="45" t="s">
        <v>269</v>
      </c>
      <c r="G237" s="240"/>
      <c r="H237" s="237"/>
      <c r="I237" s="237"/>
      <c r="J237" s="237"/>
      <c r="K237" s="230">
        <f t="shared" si="11"/>
        <v>0</v>
      </c>
    </row>
    <row r="238" spans="1:11" ht="16.5" customHeight="1" x14ac:dyDescent="0.2">
      <c r="A238" s="38">
        <v>2</v>
      </c>
      <c r="B238" s="39">
        <v>2</v>
      </c>
      <c r="C238" s="39">
        <v>24</v>
      </c>
      <c r="D238" s="39"/>
      <c r="E238" s="39">
        <v>311</v>
      </c>
      <c r="F238" s="45" t="s">
        <v>270</v>
      </c>
      <c r="G238" s="240"/>
      <c r="H238" s="237"/>
      <c r="I238" s="237"/>
      <c r="J238" s="237"/>
      <c r="K238" s="230">
        <f t="shared" si="11"/>
        <v>0</v>
      </c>
    </row>
    <row r="239" spans="1:11" ht="16.5" customHeight="1" x14ac:dyDescent="0.2">
      <c r="A239" s="38">
        <v>2</v>
      </c>
      <c r="B239" s="39">
        <v>2</v>
      </c>
      <c r="C239" s="39">
        <v>24</v>
      </c>
      <c r="D239" s="39"/>
      <c r="E239" s="39">
        <v>500</v>
      </c>
      <c r="F239" s="45" t="s">
        <v>270</v>
      </c>
      <c r="G239" s="240"/>
      <c r="H239" s="237"/>
      <c r="I239" s="237"/>
      <c r="J239" s="237"/>
      <c r="K239" s="230">
        <f t="shared" si="11"/>
        <v>0</v>
      </c>
    </row>
    <row r="240" spans="1:11" ht="16.5" customHeight="1" x14ac:dyDescent="0.2">
      <c r="A240" s="38">
        <v>2</v>
      </c>
      <c r="B240" s="39">
        <v>2</v>
      </c>
      <c r="C240" s="39">
        <v>25</v>
      </c>
      <c r="D240" s="39"/>
      <c r="E240" s="39">
        <v>311</v>
      </c>
      <c r="F240" s="45" t="s">
        <v>92</v>
      </c>
      <c r="G240" s="240"/>
      <c r="H240" s="237"/>
      <c r="I240" s="237"/>
      <c r="J240" s="237"/>
      <c r="K240" s="230">
        <f t="shared" si="11"/>
        <v>0</v>
      </c>
    </row>
    <row r="241" spans="1:11" ht="16.5" customHeight="1" x14ac:dyDescent="0.2">
      <c r="A241" s="38">
        <v>2</v>
      </c>
      <c r="B241" s="39">
        <v>2</v>
      </c>
      <c r="C241" s="39">
        <v>25</v>
      </c>
      <c r="D241" s="39"/>
      <c r="E241" s="39">
        <v>500</v>
      </c>
      <c r="F241" s="45" t="s">
        <v>92</v>
      </c>
      <c r="G241" s="240"/>
      <c r="H241" s="238">
        <v>761</v>
      </c>
      <c r="I241" s="238"/>
      <c r="J241" s="238"/>
      <c r="K241" s="231">
        <f t="shared" si="11"/>
        <v>761</v>
      </c>
    </row>
    <row r="242" spans="1:11" ht="16.5" customHeight="1" x14ac:dyDescent="0.2">
      <c r="A242" s="63"/>
      <c r="B242" s="64"/>
      <c r="C242" s="64"/>
      <c r="D242" s="64"/>
      <c r="E242" s="64"/>
      <c r="F242" s="65" t="s">
        <v>42</v>
      </c>
      <c r="G242" s="218"/>
      <c r="H242" s="229">
        <f>+H241+H240+H239+H238+H237+H236+H235+H234+H233+H232+H230+H231+H229+H228+H227+H226+H225+H223+H224+H222+H221+H220+H219+H218+H217+H216+H214+H213+H212+H211+H210+H209+H207+H206+H205+H204+H203+H202+H200+H199+H198+H197+H196</f>
        <v>7700317</v>
      </c>
      <c r="I242" s="229">
        <f t="shared" ref="I242:K242" si="12">+I241+I240+I239+I238+I237+I236+I235+I234+I233+I232+I230+I231+I229+I228+I227+I226+I225+I223+I224+I222+I221+I220+I219+I218+I217+I216+I214+I213+I212+I211+I210+I209+I207+I206+I205+I204+I203+I202+I200+I199+I198+I197+I196</f>
        <v>69814</v>
      </c>
      <c r="J242" s="229">
        <f t="shared" si="12"/>
        <v>69814</v>
      </c>
      <c r="K242" s="230">
        <f t="shared" si="12"/>
        <v>7700317</v>
      </c>
    </row>
    <row r="243" spans="1:11" ht="16.5" customHeight="1" thickBot="1" x14ac:dyDescent="0.25">
      <c r="A243" s="66"/>
      <c r="B243" s="67"/>
      <c r="C243" s="67"/>
      <c r="D243" s="67"/>
      <c r="E243" s="67"/>
      <c r="F243" s="68"/>
      <c r="G243" s="219"/>
      <c r="H243" s="232"/>
      <c r="I243" s="232"/>
      <c r="J243" s="232"/>
      <c r="K243" s="233"/>
    </row>
    <row r="244" spans="1:11" ht="16.5" customHeight="1" thickTop="1" x14ac:dyDescent="0.2"/>
    <row r="245" spans="1:11" s="19" customFormat="1" ht="16.5" customHeight="1" thickBot="1" x14ac:dyDescent="0.25">
      <c r="A245" s="17"/>
      <c r="B245" s="17"/>
      <c r="C245" s="18"/>
      <c r="D245" s="18"/>
      <c r="E245" s="18"/>
      <c r="G245" s="17"/>
      <c r="K245" s="60" t="s">
        <v>280</v>
      </c>
    </row>
    <row r="246" spans="1:11" s="25" customFormat="1" ht="16.5" customHeight="1" thickTop="1" thickBot="1" x14ac:dyDescent="0.2">
      <c r="A246" s="287" t="s">
        <v>116</v>
      </c>
      <c r="B246" s="288"/>
      <c r="C246" s="288"/>
      <c r="D246" s="289"/>
      <c r="E246" s="283" t="s">
        <v>187</v>
      </c>
      <c r="F246" s="21"/>
      <c r="G246" s="21" t="s">
        <v>29</v>
      </c>
      <c r="H246" s="22" t="s">
        <v>64</v>
      </c>
      <c r="I246" s="23"/>
      <c r="J246" s="23"/>
      <c r="K246" s="24"/>
    </row>
    <row r="247" spans="1:11" s="25" customFormat="1" ht="30" customHeight="1" thickTop="1" x14ac:dyDescent="0.2">
      <c r="A247" s="290" t="s">
        <v>104</v>
      </c>
      <c r="B247" s="286" t="s">
        <v>105</v>
      </c>
      <c r="C247" s="286" t="s">
        <v>106</v>
      </c>
      <c r="D247" s="286" t="s">
        <v>142</v>
      </c>
      <c r="E247" s="284"/>
      <c r="F247" s="26" t="s">
        <v>37</v>
      </c>
      <c r="G247" s="26" t="s">
        <v>31</v>
      </c>
      <c r="H247" s="27">
        <f>+H3</f>
        <v>4</v>
      </c>
      <c r="I247" s="28"/>
      <c r="J247" s="28"/>
      <c r="K247" s="29" t="s">
        <v>195</v>
      </c>
    </row>
    <row r="248" spans="1:11" s="25" customFormat="1" ht="16.5" customHeight="1" x14ac:dyDescent="0.15">
      <c r="A248" s="282"/>
      <c r="B248" s="285"/>
      <c r="C248" s="285"/>
      <c r="D248" s="285"/>
      <c r="E248" s="285"/>
      <c r="F248" s="30"/>
      <c r="G248" s="31" t="s">
        <v>32</v>
      </c>
      <c r="H248" s="32" t="str">
        <f>+H4</f>
        <v>SUPLEMENTAR</v>
      </c>
      <c r="I248" s="32" t="s">
        <v>196</v>
      </c>
      <c r="J248" s="32" t="s">
        <v>197</v>
      </c>
      <c r="K248" s="33" t="s">
        <v>198</v>
      </c>
    </row>
    <row r="249" spans="1:11" ht="16.5" customHeight="1" x14ac:dyDescent="0.2">
      <c r="A249" s="34"/>
      <c r="B249" s="35"/>
      <c r="C249" s="36"/>
      <c r="D249" s="36"/>
      <c r="E249" s="36"/>
      <c r="F249" s="37"/>
      <c r="G249" s="217"/>
      <c r="H249" s="227"/>
      <c r="I249" s="227"/>
      <c r="J249" s="227"/>
      <c r="K249" s="228"/>
    </row>
    <row r="250" spans="1:11" ht="16.5" customHeight="1" x14ac:dyDescent="0.2">
      <c r="A250" s="34"/>
      <c r="B250" s="35"/>
      <c r="C250" s="36"/>
      <c r="D250" s="36"/>
      <c r="E250" s="36"/>
      <c r="F250" s="69" t="s">
        <v>44</v>
      </c>
      <c r="G250" s="218"/>
      <c r="H250" s="229">
        <f>+H242</f>
        <v>7700317</v>
      </c>
      <c r="I250" s="229">
        <f t="shared" ref="I250:K250" si="13">+I242</f>
        <v>69814</v>
      </c>
      <c r="J250" s="229">
        <f t="shared" si="13"/>
        <v>69814</v>
      </c>
      <c r="K250" s="230">
        <f t="shared" si="13"/>
        <v>7700317</v>
      </c>
    </row>
    <row r="251" spans="1:11" ht="16.5" customHeight="1" x14ac:dyDescent="0.2">
      <c r="A251" s="41">
        <v>4</v>
      </c>
      <c r="B251" s="42" t="s">
        <v>63</v>
      </c>
      <c r="C251" s="42" t="s">
        <v>63</v>
      </c>
      <c r="D251" s="42"/>
      <c r="E251" s="42"/>
      <c r="F251" s="43" t="s">
        <v>45</v>
      </c>
      <c r="G251" s="218"/>
      <c r="H251" s="237"/>
      <c r="I251" s="229"/>
      <c r="J251" s="229"/>
      <c r="K251" s="230"/>
    </row>
    <row r="252" spans="1:11" ht="16.5" customHeight="1" x14ac:dyDescent="0.2">
      <c r="A252" s="41">
        <v>4</v>
      </c>
      <c r="B252" s="42">
        <v>1</v>
      </c>
      <c r="C252" s="42" t="s">
        <v>63</v>
      </c>
      <c r="D252" s="42"/>
      <c r="E252" s="42"/>
      <c r="F252" s="43" t="s">
        <v>271</v>
      </c>
      <c r="G252" s="218"/>
      <c r="H252" s="237"/>
      <c r="I252" s="229"/>
      <c r="J252" s="229"/>
      <c r="K252" s="230"/>
    </row>
    <row r="253" spans="1:11" ht="16.5" customHeight="1" x14ac:dyDescent="0.2">
      <c r="A253" s="38">
        <v>4</v>
      </c>
      <c r="B253" s="39">
        <v>1</v>
      </c>
      <c r="C253" s="39">
        <v>2</v>
      </c>
      <c r="D253" s="39"/>
      <c r="E253" s="39">
        <v>311</v>
      </c>
      <c r="F253" s="45" t="s">
        <v>207</v>
      </c>
      <c r="G253" s="240"/>
      <c r="H253" s="237"/>
      <c r="I253" s="237"/>
      <c r="J253" s="237"/>
      <c r="K253" s="230">
        <f t="shared" ref="K253:K286" si="14">H253+I253-J253</f>
        <v>0</v>
      </c>
    </row>
    <row r="254" spans="1:11" ht="16.5" customHeight="1" x14ac:dyDescent="0.2">
      <c r="A254" s="38">
        <v>4</v>
      </c>
      <c r="B254" s="39">
        <v>1</v>
      </c>
      <c r="C254" s="39">
        <v>2</v>
      </c>
      <c r="D254" s="39"/>
      <c r="E254" s="39">
        <v>500</v>
      </c>
      <c r="F254" s="45" t="s">
        <v>207</v>
      </c>
      <c r="G254" s="240"/>
      <c r="H254" s="237"/>
      <c r="I254" s="237"/>
      <c r="J254" s="237"/>
      <c r="K254" s="230">
        <f t="shared" si="14"/>
        <v>0</v>
      </c>
    </row>
    <row r="255" spans="1:11" ht="16.5" customHeight="1" x14ac:dyDescent="0.2">
      <c r="A255" s="41">
        <v>4</v>
      </c>
      <c r="B255" s="44">
        <v>4</v>
      </c>
      <c r="C255" s="42" t="s">
        <v>63</v>
      </c>
      <c r="D255" s="42"/>
      <c r="E255" s="42"/>
      <c r="F255" s="43" t="s">
        <v>235</v>
      </c>
      <c r="G255" s="218"/>
      <c r="H255" s="237"/>
      <c r="I255" s="229"/>
      <c r="J255" s="229"/>
      <c r="K255" s="230"/>
    </row>
    <row r="256" spans="1:11" ht="16.5" customHeight="1" x14ac:dyDescent="0.2">
      <c r="A256" s="38">
        <v>4</v>
      </c>
      <c r="B256" s="39">
        <v>4</v>
      </c>
      <c r="C256" s="39">
        <v>1</v>
      </c>
      <c r="D256" s="39"/>
      <c r="E256" s="39">
        <v>311</v>
      </c>
      <c r="F256" s="45" t="s">
        <v>128</v>
      </c>
      <c r="G256" s="240"/>
      <c r="H256" s="237"/>
      <c r="I256" s="237"/>
      <c r="J256" s="237"/>
      <c r="K256" s="230">
        <f t="shared" si="14"/>
        <v>0</v>
      </c>
    </row>
    <row r="257" spans="1:11" ht="16.5" customHeight="1" x14ac:dyDescent="0.2">
      <c r="A257" s="38">
        <v>4</v>
      </c>
      <c r="B257" s="39">
        <v>4</v>
      </c>
      <c r="C257" s="39">
        <v>1</v>
      </c>
      <c r="D257" s="39"/>
      <c r="E257" s="39">
        <v>500</v>
      </c>
      <c r="F257" s="45" t="s">
        <v>128</v>
      </c>
      <c r="G257" s="240"/>
      <c r="H257" s="237"/>
      <c r="I257" s="237"/>
      <c r="J257" s="237"/>
      <c r="K257" s="230">
        <f t="shared" si="14"/>
        <v>0</v>
      </c>
    </row>
    <row r="258" spans="1:11" ht="16.5" customHeight="1" x14ac:dyDescent="0.2">
      <c r="A258" s="41">
        <v>4</v>
      </c>
      <c r="B258" s="44">
        <v>6</v>
      </c>
      <c r="C258" s="42" t="s">
        <v>63</v>
      </c>
      <c r="D258" s="42"/>
      <c r="E258" s="42"/>
      <c r="F258" s="43" t="s">
        <v>210</v>
      </c>
      <c r="G258" s="218"/>
      <c r="H258" s="237"/>
      <c r="I258" s="229"/>
      <c r="J258" s="229"/>
      <c r="K258" s="230"/>
    </row>
    <row r="259" spans="1:11" ht="16.5" customHeight="1" x14ac:dyDescent="0.2">
      <c r="A259" s="38">
        <v>4</v>
      </c>
      <c r="B259" s="39">
        <v>6</v>
      </c>
      <c r="C259" s="213" t="s">
        <v>63</v>
      </c>
      <c r="D259" s="42"/>
      <c r="E259" s="70">
        <v>311</v>
      </c>
      <c r="F259" s="45" t="s">
        <v>210</v>
      </c>
      <c r="G259" s="240"/>
      <c r="H259" s="237">
        <v>2700</v>
      </c>
      <c r="I259" s="237"/>
      <c r="J259" s="237"/>
      <c r="K259" s="230">
        <f t="shared" si="14"/>
        <v>2700</v>
      </c>
    </row>
    <row r="260" spans="1:11" ht="16.5" customHeight="1" x14ac:dyDescent="0.2">
      <c r="A260" s="38">
        <v>4</v>
      </c>
      <c r="B260" s="39">
        <v>6</v>
      </c>
      <c r="C260" s="213" t="s">
        <v>63</v>
      </c>
      <c r="D260" s="42"/>
      <c r="E260" s="70">
        <v>500</v>
      </c>
      <c r="F260" s="45" t="s">
        <v>210</v>
      </c>
      <c r="G260" s="240"/>
      <c r="H260" s="237"/>
      <c r="I260" s="237"/>
      <c r="J260" s="237"/>
      <c r="K260" s="230">
        <f t="shared" si="14"/>
        <v>0</v>
      </c>
    </row>
    <row r="261" spans="1:11" ht="16.5" customHeight="1" x14ac:dyDescent="0.2">
      <c r="A261" s="41">
        <v>4</v>
      </c>
      <c r="B261" s="44">
        <v>8</v>
      </c>
      <c r="C261" s="42" t="s">
        <v>63</v>
      </c>
      <c r="D261" s="42"/>
      <c r="E261" s="42"/>
      <c r="F261" s="43" t="s">
        <v>102</v>
      </c>
      <c r="G261" s="218"/>
      <c r="H261" s="237"/>
      <c r="I261" s="229"/>
      <c r="J261" s="229"/>
      <c r="K261" s="230"/>
    </row>
    <row r="262" spans="1:11" ht="16.5" customHeight="1" x14ac:dyDescent="0.2">
      <c r="A262" s="38">
        <v>4</v>
      </c>
      <c r="B262" s="39">
        <v>8</v>
      </c>
      <c r="C262" s="39">
        <v>2</v>
      </c>
      <c r="D262" s="42"/>
      <c r="E262" s="42"/>
      <c r="F262" s="51" t="s">
        <v>94</v>
      </c>
      <c r="G262" s="218"/>
      <c r="H262" s="237"/>
      <c r="I262" s="229"/>
      <c r="J262" s="229"/>
      <c r="K262" s="230"/>
    </row>
    <row r="263" spans="1:11" ht="16.5" customHeight="1" x14ac:dyDescent="0.2">
      <c r="A263" s="38">
        <v>4</v>
      </c>
      <c r="B263" s="39">
        <v>8</v>
      </c>
      <c r="C263" s="39">
        <v>2</v>
      </c>
      <c r="D263" s="39" t="s">
        <v>117</v>
      </c>
      <c r="E263" s="39">
        <v>311</v>
      </c>
      <c r="F263" s="45" t="s">
        <v>156</v>
      </c>
      <c r="G263" s="240"/>
      <c r="H263" s="237"/>
      <c r="I263" s="237"/>
      <c r="J263" s="237"/>
      <c r="K263" s="230">
        <f t="shared" si="14"/>
        <v>0</v>
      </c>
    </row>
    <row r="264" spans="1:11" ht="16.5" customHeight="1" x14ac:dyDescent="0.2">
      <c r="A264" s="38">
        <v>4</v>
      </c>
      <c r="B264" s="39">
        <v>8</v>
      </c>
      <c r="C264" s="39">
        <v>2</v>
      </c>
      <c r="D264" s="39" t="s">
        <v>117</v>
      </c>
      <c r="E264" s="39">
        <v>500</v>
      </c>
      <c r="F264" s="45" t="s">
        <v>156</v>
      </c>
      <c r="G264" s="240"/>
      <c r="H264" s="237"/>
      <c r="I264" s="237"/>
      <c r="J264" s="237"/>
      <c r="K264" s="230">
        <f t="shared" si="14"/>
        <v>0</v>
      </c>
    </row>
    <row r="265" spans="1:11" ht="16.5" customHeight="1" x14ac:dyDescent="0.2">
      <c r="A265" s="38">
        <v>4</v>
      </c>
      <c r="B265" s="39">
        <v>8</v>
      </c>
      <c r="C265" s="39">
        <v>2</v>
      </c>
      <c r="D265" s="39" t="s">
        <v>119</v>
      </c>
      <c r="E265" s="39">
        <v>311</v>
      </c>
      <c r="F265" s="45" t="s">
        <v>122</v>
      </c>
      <c r="G265" s="240"/>
      <c r="H265" s="237">
        <v>19415</v>
      </c>
      <c r="I265" s="237"/>
      <c r="J265" s="237"/>
      <c r="K265" s="230">
        <f t="shared" si="14"/>
        <v>19415</v>
      </c>
    </row>
    <row r="266" spans="1:11" ht="16.5" customHeight="1" x14ac:dyDescent="0.2">
      <c r="A266" s="38">
        <v>4</v>
      </c>
      <c r="B266" s="39">
        <v>8</v>
      </c>
      <c r="C266" s="39">
        <v>2</v>
      </c>
      <c r="D266" s="39" t="s">
        <v>119</v>
      </c>
      <c r="E266" s="39">
        <v>500</v>
      </c>
      <c r="F266" s="45" t="s">
        <v>122</v>
      </c>
      <c r="G266" s="240"/>
      <c r="H266" s="237">
        <v>200</v>
      </c>
      <c r="I266" s="237"/>
      <c r="J266" s="237"/>
      <c r="K266" s="230">
        <f t="shared" si="14"/>
        <v>200</v>
      </c>
    </row>
    <row r="267" spans="1:11" ht="16.5" customHeight="1" x14ac:dyDescent="0.2">
      <c r="A267" s="38">
        <v>4</v>
      </c>
      <c r="B267" s="39">
        <v>8</v>
      </c>
      <c r="C267" s="39">
        <v>4</v>
      </c>
      <c r="D267" s="39"/>
      <c r="E267" s="39"/>
      <c r="F267" s="51" t="s">
        <v>103</v>
      </c>
      <c r="G267" s="218"/>
      <c r="H267" s="237"/>
      <c r="I267" s="229"/>
      <c r="J267" s="229"/>
      <c r="K267" s="230"/>
    </row>
    <row r="268" spans="1:11" ht="16.5" customHeight="1" x14ac:dyDescent="0.2">
      <c r="A268" s="38">
        <v>4</v>
      </c>
      <c r="B268" s="39">
        <v>8</v>
      </c>
      <c r="C268" s="39">
        <v>4</v>
      </c>
      <c r="D268" s="39" t="s">
        <v>117</v>
      </c>
      <c r="E268" s="39">
        <v>311</v>
      </c>
      <c r="F268" s="45" t="s">
        <v>126</v>
      </c>
      <c r="G268" s="240"/>
      <c r="H268" s="237">
        <v>2000</v>
      </c>
      <c r="I268" s="237"/>
      <c r="J268" s="237"/>
      <c r="K268" s="230">
        <f t="shared" si="14"/>
        <v>2000</v>
      </c>
    </row>
    <row r="269" spans="1:11" ht="16.5" customHeight="1" x14ac:dyDescent="0.2">
      <c r="A269" s="38">
        <v>4</v>
      </c>
      <c r="B269" s="39">
        <v>8</v>
      </c>
      <c r="C269" s="39">
        <v>4</v>
      </c>
      <c r="D269" s="39" t="s">
        <v>117</v>
      </c>
      <c r="E269" s="39">
        <v>500</v>
      </c>
      <c r="F269" s="45" t="s">
        <v>126</v>
      </c>
      <c r="G269" s="240"/>
      <c r="H269" s="237"/>
      <c r="I269" s="237"/>
      <c r="J269" s="237"/>
      <c r="K269" s="230">
        <f t="shared" si="14"/>
        <v>0</v>
      </c>
    </row>
    <row r="270" spans="1:11" ht="16.5" customHeight="1" x14ac:dyDescent="0.2">
      <c r="A270" s="38">
        <v>4</v>
      </c>
      <c r="B270" s="39">
        <v>8</v>
      </c>
      <c r="C270" s="39">
        <v>4</v>
      </c>
      <c r="D270" s="39" t="s">
        <v>119</v>
      </c>
      <c r="E270" s="39">
        <v>311</v>
      </c>
      <c r="F270" s="45" t="s">
        <v>158</v>
      </c>
      <c r="G270" s="240"/>
      <c r="H270" s="237">
        <v>2000</v>
      </c>
      <c r="I270" s="237"/>
      <c r="J270" s="237"/>
      <c r="K270" s="230">
        <f t="shared" si="14"/>
        <v>2000</v>
      </c>
    </row>
    <row r="271" spans="1:11" ht="16.5" customHeight="1" x14ac:dyDescent="0.2">
      <c r="A271" s="38">
        <v>4</v>
      </c>
      <c r="B271" s="39">
        <v>8</v>
      </c>
      <c r="C271" s="39">
        <v>4</v>
      </c>
      <c r="D271" s="39" t="s">
        <v>119</v>
      </c>
      <c r="E271" s="39">
        <v>500</v>
      </c>
      <c r="F271" s="45" t="s">
        <v>158</v>
      </c>
      <c r="G271" s="240"/>
      <c r="H271" s="237"/>
      <c r="I271" s="237"/>
      <c r="J271" s="237"/>
      <c r="K271" s="230">
        <f t="shared" si="14"/>
        <v>0</v>
      </c>
    </row>
    <row r="272" spans="1:11" ht="16.5" customHeight="1" x14ac:dyDescent="0.2">
      <c r="A272" s="41">
        <v>5</v>
      </c>
      <c r="B272" s="42" t="s">
        <v>63</v>
      </c>
      <c r="C272" s="42" t="s">
        <v>63</v>
      </c>
      <c r="D272" s="42"/>
      <c r="E272" s="42"/>
      <c r="F272" s="43" t="s">
        <v>272</v>
      </c>
      <c r="G272" s="218"/>
      <c r="H272" s="237"/>
      <c r="I272" s="229"/>
      <c r="J272" s="229"/>
      <c r="K272" s="230"/>
    </row>
    <row r="273" spans="1:11" ht="16.5" customHeight="1" x14ac:dyDescent="0.2">
      <c r="A273" s="41">
        <v>5</v>
      </c>
      <c r="B273" s="44">
        <v>8</v>
      </c>
      <c r="C273" s="42" t="s">
        <v>63</v>
      </c>
      <c r="D273" s="42"/>
      <c r="E273" s="42"/>
      <c r="F273" s="43" t="s">
        <v>238</v>
      </c>
      <c r="G273" s="218"/>
      <c r="H273" s="237"/>
      <c r="I273" s="229"/>
      <c r="J273" s="229"/>
      <c r="K273" s="230"/>
    </row>
    <row r="274" spans="1:11" ht="16.5" customHeight="1" x14ac:dyDescent="0.2">
      <c r="A274" s="38">
        <v>5</v>
      </c>
      <c r="B274" s="39">
        <v>8</v>
      </c>
      <c r="C274" s="39">
        <v>3</v>
      </c>
      <c r="D274" s="39"/>
      <c r="E274" s="39">
        <v>311</v>
      </c>
      <c r="F274" s="45" t="s">
        <v>122</v>
      </c>
      <c r="G274" s="240"/>
      <c r="H274" s="237"/>
      <c r="I274" s="237"/>
      <c r="J274" s="237"/>
      <c r="K274" s="230">
        <f t="shared" si="14"/>
        <v>0</v>
      </c>
    </row>
    <row r="275" spans="1:11" ht="16.5" customHeight="1" x14ac:dyDescent="0.2">
      <c r="A275" s="38">
        <v>5</v>
      </c>
      <c r="B275" s="39">
        <v>8</v>
      </c>
      <c r="C275" s="39">
        <v>3</v>
      </c>
      <c r="D275" s="39"/>
      <c r="E275" s="39">
        <v>500</v>
      </c>
      <c r="F275" s="45" t="s">
        <v>122</v>
      </c>
      <c r="G275" s="240"/>
      <c r="H275" s="237"/>
      <c r="I275" s="237"/>
      <c r="J275" s="237"/>
      <c r="K275" s="230">
        <f t="shared" si="14"/>
        <v>0</v>
      </c>
    </row>
    <row r="276" spans="1:11" ht="16.5" customHeight="1" x14ac:dyDescent="0.2">
      <c r="A276" s="41">
        <v>6</v>
      </c>
      <c r="B276" s="42" t="s">
        <v>63</v>
      </c>
      <c r="C276" s="42" t="s">
        <v>63</v>
      </c>
      <c r="D276" s="42"/>
      <c r="E276" s="42"/>
      <c r="F276" s="43" t="s">
        <v>95</v>
      </c>
      <c r="G276" s="218"/>
      <c r="H276" s="237"/>
      <c r="I276" s="229"/>
      <c r="J276" s="229"/>
      <c r="K276" s="230"/>
    </row>
    <row r="277" spans="1:11" ht="16.5" customHeight="1" x14ac:dyDescent="0.2">
      <c r="A277" s="41">
        <v>6</v>
      </c>
      <c r="B277" s="44">
        <v>2</v>
      </c>
      <c r="C277" s="42" t="s">
        <v>63</v>
      </c>
      <c r="D277" s="42"/>
      <c r="E277" s="42"/>
      <c r="F277" s="43" t="s">
        <v>93</v>
      </c>
      <c r="G277" s="218"/>
      <c r="H277" s="237"/>
      <c r="I277" s="229"/>
      <c r="J277" s="229"/>
      <c r="K277" s="230"/>
    </row>
    <row r="278" spans="1:11" ht="16.5" customHeight="1" x14ac:dyDescent="0.2">
      <c r="A278" s="38">
        <v>6</v>
      </c>
      <c r="B278" s="39">
        <v>2</v>
      </c>
      <c r="C278" s="39">
        <v>1</v>
      </c>
      <c r="D278" s="39"/>
      <c r="E278" s="39">
        <v>311</v>
      </c>
      <c r="F278" s="45" t="s">
        <v>273</v>
      </c>
      <c r="G278" s="240"/>
      <c r="H278" s="237"/>
      <c r="I278" s="237"/>
      <c r="J278" s="237"/>
      <c r="K278" s="230">
        <f t="shared" si="14"/>
        <v>0</v>
      </c>
    </row>
    <row r="279" spans="1:11" ht="16.5" customHeight="1" x14ac:dyDescent="0.2">
      <c r="A279" s="38">
        <v>6</v>
      </c>
      <c r="B279" s="39">
        <v>2</v>
      </c>
      <c r="C279" s="39">
        <v>1</v>
      </c>
      <c r="D279" s="39"/>
      <c r="E279" s="39">
        <v>500</v>
      </c>
      <c r="F279" s="45" t="s">
        <v>273</v>
      </c>
      <c r="G279" s="240"/>
      <c r="H279" s="237"/>
      <c r="I279" s="237"/>
      <c r="J279" s="237"/>
      <c r="K279" s="230">
        <f t="shared" si="14"/>
        <v>0</v>
      </c>
    </row>
    <row r="280" spans="1:11" ht="16.5" customHeight="1" x14ac:dyDescent="0.2">
      <c r="A280" s="38">
        <v>6</v>
      </c>
      <c r="B280" s="39">
        <v>2</v>
      </c>
      <c r="C280" s="39">
        <v>3</v>
      </c>
      <c r="D280" s="39"/>
      <c r="E280" s="39"/>
      <c r="F280" s="51" t="s">
        <v>94</v>
      </c>
      <c r="G280" s="218"/>
      <c r="H280" s="237"/>
      <c r="I280" s="229"/>
      <c r="J280" s="229"/>
      <c r="K280" s="230"/>
    </row>
    <row r="281" spans="1:11" ht="16.5" customHeight="1" x14ac:dyDescent="0.2">
      <c r="A281" s="38">
        <v>6</v>
      </c>
      <c r="B281" s="39">
        <v>2</v>
      </c>
      <c r="C281" s="39">
        <v>3</v>
      </c>
      <c r="D281" s="39" t="s">
        <v>119</v>
      </c>
      <c r="E281" s="39">
        <v>311</v>
      </c>
      <c r="F281" s="45" t="s">
        <v>274</v>
      </c>
      <c r="G281" s="240"/>
      <c r="H281" s="237"/>
      <c r="I281" s="237"/>
      <c r="J281" s="237"/>
      <c r="K281" s="230">
        <f t="shared" si="14"/>
        <v>0</v>
      </c>
    </row>
    <row r="282" spans="1:11" ht="16.5" customHeight="1" x14ac:dyDescent="0.2">
      <c r="A282" s="38">
        <v>6</v>
      </c>
      <c r="B282" s="39">
        <v>2</v>
      </c>
      <c r="C282" s="39">
        <v>3</v>
      </c>
      <c r="D282" s="39" t="s">
        <v>119</v>
      </c>
      <c r="E282" s="39">
        <v>500</v>
      </c>
      <c r="F282" s="45" t="s">
        <v>274</v>
      </c>
      <c r="G282" s="240"/>
      <c r="H282" s="237"/>
      <c r="I282" s="237"/>
      <c r="J282" s="237"/>
      <c r="K282" s="230">
        <f t="shared" si="14"/>
        <v>0</v>
      </c>
    </row>
    <row r="283" spans="1:11" ht="16.5" customHeight="1" x14ac:dyDescent="0.2">
      <c r="A283" s="38">
        <v>6</v>
      </c>
      <c r="B283" s="39">
        <v>2</v>
      </c>
      <c r="C283" s="39">
        <v>3</v>
      </c>
      <c r="D283" s="50" t="s">
        <v>222</v>
      </c>
      <c r="E283" s="39">
        <v>311</v>
      </c>
      <c r="F283" s="45" t="s">
        <v>127</v>
      </c>
      <c r="G283" s="240"/>
      <c r="H283" s="237"/>
      <c r="I283" s="237"/>
      <c r="J283" s="237"/>
      <c r="K283" s="230">
        <f t="shared" si="14"/>
        <v>0</v>
      </c>
    </row>
    <row r="284" spans="1:11" ht="16.5" customHeight="1" x14ac:dyDescent="0.2">
      <c r="A284" s="38">
        <v>6</v>
      </c>
      <c r="B284" s="39">
        <v>2</v>
      </c>
      <c r="C284" s="39">
        <v>3</v>
      </c>
      <c r="D284" s="50" t="s">
        <v>222</v>
      </c>
      <c r="E284" s="39">
        <v>500</v>
      </c>
      <c r="F284" s="45" t="s">
        <v>127</v>
      </c>
      <c r="G284" s="240"/>
      <c r="H284" s="237"/>
      <c r="I284" s="237"/>
      <c r="J284" s="237"/>
      <c r="K284" s="230">
        <f t="shared" si="14"/>
        <v>0</v>
      </c>
    </row>
    <row r="285" spans="1:11" ht="16.5" customHeight="1" x14ac:dyDescent="0.2">
      <c r="A285" s="38">
        <v>6</v>
      </c>
      <c r="B285" s="39">
        <v>2</v>
      </c>
      <c r="C285" s="39">
        <v>3</v>
      </c>
      <c r="D285" s="50" t="s">
        <v>223</v>
      </c>
      <c r="E285" s="39">
        <v>311</v>
      </c>
      <c r="F285" s="45" t="s">
        <v>122</v>
      </c>
      <c r="G285" s="240"/>
      <c r="H285" s="237">
        <v>26660</v>
      </c>
      <c r="I285" s="237"/>
      <c r="J285" s="237"/>
      <c r="K285" s="230">
        <f t="shared" si="14"/>
        <v>26660</v>
      </c>
    </row>
    <row r="286" spans="1:11" ht="16.5" customHeight="1" x14ac:dyDescent="0.2">
      <c r="A286" s="38">
        <v>6</v>
      </c>
      <c r="B286" s="39">
        <v>2</v>
      </c>
      <c r="C286" s="39">
        <v>3</v>
      </c>
      <c r="D286" s="50" t="s">
        <v>223</v>
      </c>
      <c r="E286" s="39">
        <v>500</v>
      </c>
      <c r="F286" s="45" t="s">
        <v>122</v>
      </c>
      <c r="G286" s="240"/>
      <c r="H286" s="238"/>
      <c r="I286" s="238"/>
      <c r="J286" s="238"/>
      <c r="K286" s="231">
        <f t="shared" si="14"/>
        <v>0</v>
      </c>
    </row>
    <row r="287" spans="1:11" ht="16.5" customHeight="1" x14ac:dyDescent="0.2">
      <c r="A287" s="63"/>
      <c r="B287" s="64"/>
      <c r="C287" s="64"/>
      <c r="D287" s="64"/>
      <c r="E287" s="64"/>
      <c r="F287" s="65" t="s">
        <v>42</v>
      </c>
      <c r="G287" s="218"/>
      <c r="H287" s="229">
        <f>+H286+H285+H284+H283+H282+H281+H279+H278+H275+H274+H271+H270+H269+H268+H266+H265+H264+H263+H260+H259+H257+H256+H254+H253+H250</f>
        <v>7753292</v>
      </c>
      <c r="I287" s="229">
        <f t="shared" ref="I287:K287" si="15">+I286+I285+I284+I283+I282+I281+I279+I278+I275+I274+I271+I270+I269+I268+I266+I265+I264+I263+I260+I259+I257+I256+I254+I253+I250</f>
        <v>69814</v>
      </c>
      <c r="J287" s="229">
        <f t="shared" si="15"/>
        <v>69814</v>
      </c>
      <c r="K287" s="230">
        <f t="shared" si="15"/>
        <v>7753292</v>
      </c>
    </row>
    <row r="288" spans="1:11" ht="16.5" customHeight="1" thickBot="1" x14ac:dyDescent="0.25">
      <c r="A288" s="66"/>
      <c r="B288" s="67"/>
      <c r="C288" s="67"/>
      <c r="D288" s="67"/>
      <c r="E288" s="67"/>
      <c r="F288" s="68"/>
      <c r="G288" s="219"/>
      <c r="H288" s="232"/>
      <c r="I288" s="232"/>
      <c r="J288" s="232"/>
      <c r="K288" s="233"/>
    </row>
    <row r="289" spans="1:11" ht="16.5" customHeight="1" thickTop="1" x14ac:dyDescent="0.2"/>
    <row r="290" spans="1:11" s="19" customFormat="1" ht="16.5" customHeight="1" thickBot="1" x14ac:dyDescent="0.25">
      <c r="A290" s="17"/>
      <c r="B290" s="17"/>
      <c r="C290" s="18"/>
      <c r="D290" s="18"/>
      <c r="E290" s="18"/>
      <c r="G290" s="17"/>
      <c r="K290" s="60" t="s">
        <v>281</v>
      </c>
    </row>
    <row r="291" spans="1:11" s="25" customFormat="1" ht="16.5" customHeight="1" thickTop="1" thickBot="1" x14ac:dyDescent="0.2">
      <c r="A291" s="287" t="s">
        <v>116</v>
      </c>
      <c r="B291" s="288"/>
      <c r="C291" s="288"/>
      <c r="D291" s="289"/>
      <c r="E291" s="283" t="s">
        <v>187</v>
      </c>
      <c r="F291" s="21"/>
      <c r="G291" s="21" t="s">
        <v>29</v>
      </c>
      <c r="H291" s="22" t="s">
        <v>64</v>
      </c>
      <c r="I291" s="23"/>
      <c r="J291" s="23"/>
      <c r="K291" s="24"/>
    </row>
    <row r="292" spans="1:11" s="25" customFormat="1" ht="30" customHeight="1" thickTop="1" x14ac:dyDescent="0.2">
      <c r="A292" s="290" t="s">
        <v>104</v>
      </c>
      <c r="B292" s="286" t="s">
        <v>105</v>
      </c>
      <c r="C292" s="286" t="s">
        <v>106</v>
      </c>
      <c r="D292" s="286" t="s">
        <v>142</v>
      </c>
      <c r="E292" s="284"/>
      <c r="F292" s="26" t="s">
        <v>37</v>
      </c>
      <c r="G292" s="26" t="s">
        <v>31</v>
      </c>
      <c r="H292" s="27">
        <f>+H3</f>
        <v>4</v>
      </c>
      <c r="I292" s="28"/>
      <c r="J292" s="28"/>
      <c r="K292" s="29" t="s">
        <v>195</v>
      </c>
    </row>
    <row r="293" spans="1:11" s="25" customFormat="1" ht="16.5" customHeight="1" x14ac:dyDescent="0.15">
      <c r="A293" s="282"/>
      <c r="B293" s="285"/>
      <c r="C293" s="285"/>
      <c r="D293" s="285"/>
      <c r="E293" s="285"/>
      <c r="F293" s="30"/>
      <c r="G293" s="31" t="s">
        <v>32</v>
      </c>
      <c r="H293" s="32" t="str">
        <f>+H4</f>
        <v>SUPLEMENTAR</v>
      </c>
      <c r="I293" s="32" t="s">
        <v>196</v>
      </c>
      <c r="J293" s="32" t="s">
        <v>197</v>
      </c>
      <c r="K293" s="33" t="s">
        <v>198</v>
      </c>
    </row>
    <row r="294" spans="1:11" ht="16.5" customHeight="1" x14ac:dyDescent="0.2">
      <c r="A294" s="34"/>
      <c r="B294" s="35"/>
      <c r="C294" s="36"/>
      <c r="D294" s="36"/>
      <c r="E294" s="36"/>
      <c r="F294" s="37"/>
      <c r="G294" s="217"/>
      <c r="H294" s="227"/>
      <c r="I294" s="227"/>
      <c r="J294" s="227"/>
      <c r="K294" s="228"/>
    </row>
    <row r="295" spans="1:11" ht="16.5" customHeight="1" x14ac:dyDescent="0.2">
      <c r="A295" s="34"/>
      <c r="B295" s="35"/>
      <c r="C295" s="36"/>
      <c r="D295" s="36"/>
      <c r="E295" s="36"/>
      <c r="F295" s="69" t="s">
        <v>44</v>
      </c>
      <c r="G295" s="218"/>
      <c r="H295" s="229">
        <f>+H287</f>
        <v>7753292</v>
      </c>
      <c r="I295" s="229">
        <f t="shared" ref="I295:K295" si="16">+I287</f>
        <v>69814</v>
      </c>
      <c r="J295" s="229">
        <f t="shared" si="16"/>
        <v>69814</v>
      </c>
      <c r="K295" s="230">
        <f t="shared" si="16"/>
        <v>7753292</v>
      </c>
    </row>
    <row r="296" spans="1:11" ht="16.5" customHeight="1" x14ac:dyDescent="0.2">
      <c r="A296" s="38"/>
      <c r="B296" s="39"/>
      <c r="C296" s="39"/>
      <c r="D296" s="39"/>
      <c r="E296" s="39"/>
      <c r="F296" s="40" t="s">
        <v>46</v>
      </c>
      <c r="G296" s="218"/>
      <c r="H296" s="237"/>
      <c r="I296" s="229"/>
      <c r="J296" s="229"/>
      <c r="K296" s="230"/>
    </row>
    <row r="297" spans="1:11" ht="16.5" customHeight="1" x14ac:dyDescent="0.2">
      <c r="A297" s="41">
        <v>7</v>
      </c>
      <c r="B297" s="42" t="s">
        <v>63</v>
      </c>
      <c r="C297" s="42" t="s">
        <v>63</v>
      </c>
      <c r="D297" s="42"/>
      <c r="E297" s="42"/>
      <c r="F297" s="43" t="s">
        <v>47</v>
      </c>
      <c r="G297" s="218"/>
      <c r="H297" s="237"/>
      <c r="I297" s="229"/>
      <c r="J297" s="229"/>
      <c r="K297" s="230"/>
    </row>
    <row r="298" spans="1:11" ht="16.5" customHeight="1" x14ac:dyDescent="0.2">
      <c r="A298" s="41">
        <v>7</v>
      </c>
      <c r="B298" s="44">
        <v>1</v>
      </c>
      <c r="C298" s="42" t="s">
        <v>63</v>
      </c>
      <c r="D298" s="42"/>
      <c r="E298" s="42"/>
      <c r="F298" s="43" t="s">
        <v>96</v>
      </c>
      <c r="G298" s="218"/>
      <c r="H298" s="237"/>
      <c r="I298" s="229"/>
      <c r="J298" s="229"/>
      <c r="K298" s="230"/>
    </row>
    <row r="299" spans="1:11" ht="16.5" customHeight="1" x14ac:dyDescent="0.2">
      <c r="A299" s="38">
        <v>7</v>
      </c>
      <c r="B299" s="39">
        <v>1</v>
      </c>
      <c r="C299" s="39">
        <v>3</v>
      </c>
      <c r="D299" s="39"/>
      <c r="E299" s="39">
        <v>311</v>
      </c>
      <c r="F299" s="45" t="s">
        <v>275</v>
      </c>
      <c r="G299" s="240"/>
      <c r="H299" s="237"/>
      <c r="I299" s="237"/>
      <c r="J299" s="237"/>
      <c r="K299" s="230">
        <f t="shared" ref="K299:K318" si="17">H299+I299-J299</f>
        <v>0</v>
      </c>
    </row>
    <row r="300" spans="1:11" ht="16.5" customHeight="1" x14ac:dyDescent="0.2">
      <c r="A300" s="38">
        <v>7</v>
      </c>
      <c r="B300" s="39">
        <v>1</v>
      </c>
      <c r="C300" s="39">
        <v>3</v>
      </c>
      <c r="D300" s="39"/>
      <c r="E300" s="39">
        <v>500</v>
      </c>
      <c r="F300" s="45" t="s">
        <v>275</v>
      </c>
      <c r="G300" s="240"/>
      <c r="H300" s="237"/>
      <c r="I300" s="237"/>
      <c r="J300" s="237"/>
      <c r="K300" s="230">
        <f t="shared" si="17"/>
        <v>0</v>
      </c>
    </row>
    <row r="301" spans="1:11" ht="16.5" customHeight="1" x14ac:dyDescent="0.2">
      <c r="A301" s="38">
        <v>7</v>
      </c>
      <c r="B301" s="39">
        <v>1</v>
      </c>
      <c r="C301" s="39">
        <v>4</v>
      </c>
      <c r="D301" s="39"/>
      <c r="E301" s="39">
        <v>311</v>
      </c>
      <c r="F301" s="45" t="s">
        <v>141</v>
      </c>
      <c r="G301" s="240"/>
      <c r="H301" s="237"/>
      <c r="I301" s="237"/>
      <c r="J301" s="237"/>
      <c r="K301" s="230">
        <f t="shared" si="17"/>
        <v>0</v>
      </c>
    </row>
    <row r="302" spans="1:11" ht="16.5" customHeight="1" x14ac:dyDescent="0.2">
      <c r="A302" s="38">
        <v>7</v>
      </c>
      <c r="B302" s="39">
        <v>1</v>
      </c>
      <c r="C302" s="39">
        <v>4</v>
      </c>
      <c r="D302" s="39"/>
      <c r="E302" s="39">
        <v>500</v>
      </c>
      <c r="F302" s="45" t="s">
        <v>141</v>
      </c>
      <c r="G302" s="240"/>
      <c r="H302" s="237"/>
      <c r="I302" s="237"/>
      <c r="J302" s="237"/>
      <c r="K302" s="230">
        <f t="shared" si="17"/>
        <v>0</v>
      </c>
    </row>
    <row r="303" spans="1:11" ht="16.5" customHeight="1" x14ac:dyDescent="0.2">
      <c r="A303" s="38">
        <v>7</v>
      </c>
      <c r="B303" s="39">
        <v>1</v>
      </c>
      <c r="C303" s="39">
        <v>6</v>
      </c>
      <c r="D303" s="39"/>
      <c r="E303" s="39">
        <v>311</v>
      </c>
      <c r="F303" s="45" t="s">
        <v>168</v>
      </c>
      <c r="G303" s="240"/>
      <c r="H303" s="237"/>
      <c r="I303" s="237"/>
      <c r="J303" s="237"/>
      <c r="K303" s="230">
        <f t="shared" si="17"/>
        <v>0</v>
      </c>
    </row>
    <row r="304" spans="1:11" ht="16.5" customHeight="1" x14ac:dyDescent="0.2">
      <c r="A304" s="38">
        <v>7</v>
      </c>
      <c r="B304" s="39">
        <v>1</v>
      </c>
      <c r="C304" s="39">
        <v>6</v>
      </c>
      <c r="D304" s="39"/>
      <c r="E304" s="39">
        <v>500</v>
      </c>
      <c r="F304" s="45" t="s">
        <v>168</v>
      </c>
      <c r="G304" s="240"/>
      <c r="H304" s="237"/>
      <c r="I304" s="237"/>
      <c r="J304" s="237"/>
      <c r="K304" s="230">
        <f t="shared" si="17"/>
        <v>0</v>
      </c>
    </row>
    <row r="305" spans="1:11" ht="16.5" customHeight="1" x14ac:dyDescent="0.2">
      <c r="A305" s="38">
        <v>7</v>
      </c>
      <c r="B305" s="39">
        <v>1</v>
      </c>
      <c r="C305" s="39">
        <v>7</v>
      </c>
      <c r="D305" s="39"/>
      <c r="E305" s="39">
        <v>311</v>
      </c>
      <c r="F305" s="45" t="s">
        <v>97</v>
      </c>
      <c r="G305" s="240">
        <v>10</v>
      </c>
      <c r="H305" s="237">
        <v>7500</v>
      </c>
      <c r="I305" s="237">
        <v>2000</v>
      </c>
      <c r="J305" s="237"/>
      <c r="K305" s="230">
        <f t="shared" si="17"/>
        <v>9500</v>
      </c>
    </row>
    <row r="306" spans="1:11" ht="16.5" customHeight="1" x14ac:dyDescent="0.2">
      <c r="A306" s="38">
        <v>7</v>
      </c>
      <c r="B306" s="39">
        <v>1</v>
      </c>
      <c r="C306" s="39">
        <v>7</v>
      </c>
      <c r="D306" s="39"/>
      <c r="E306" s="39">
        <v>500</v>
      </c>
      <c r="F306" s="45" t="s">
        <v>97</v>
      </c>
      <c r="G306" s="240"/>
      <c r="H306" s="237"/>
      <c r="I306" s="237"/>
      <c r="J306" s="237"/>
      <c r="K306" s="230">
        <f t="shared" si="17"/>
        <v>0</v>
      </c>
    </row>
    <row r="307" spans="1:11" ht="16.5" customHeight="1" x14ac:dyDescent="0.2">
      <c r="A307" s="38">
        <v>7</v>
      </c>
      <c r="B307" s="39">
        <v>1</v>
      </c>
      <c r="C307" s="39">
        <v>8</v>
      </c>
      <c r="D307" s="39"/>
      <c r="E307" s="39">
        <v>311</v>
      </c>
      <c r="F307" s="45" t="s">
        <v>98</v>
      </c>
      <c r="G307" s="240"/>
      <c r="H307" s="237"/>
      <c r="I307" s="237"/>
      <c r="J307" s="237"/>
      <c r="K307" s="230">
        <f t="shared" si="17"/>
        <v>0</v>
      </c>
    </row>
    <row r="308" spans="1:11" ht="16.5" customHeight="1" x14ac:dyDescent="0.2">
      <c r="A308" s="38">
        <v>7</v>
      </c>
      <c r="B308" s="39">
        <v>1</v>
      </c>
      <c r="C308" s="39">
        <v>8</v>
      </c>
      <c r="D308" s="39"/>
      <c r="E308" s="39">
        <v>500</v>
      </c>
      <c r="F308" s="45" t="s">
        <v>98</v>
      </c>
      <c r="G308" s="240"/>
      <c r="H308" s="237"/>
      <c r="I308" s="237"/>
      <c r="J308" s="237"/>
      <c r="K308" s="230">
        <f t="shared" si="17"/>
        <v>0</v>
      </c>
    </row>
    <row r="309" spans="1:11" ht="16.5" customHeight="1" x14ac:dyDescent="0.2">
      <c r="A309" s="38">
        <v>7</v>
      </c>
      <c r="B309" s="39">
        <v>1</v>
      </c>
      <c r="C309" s="39">
        <v>9</v>
      </c>
      <c r="D309" s="39"/>
      <c r="E309" s="39">
        <v>311</v>
      </c>
      <c r="F309" s="45" t="s">
        <v>99</v>
      </c>
      <c r="G309" s="240"/>
      <c r="H309" s="237">
        <v>3185</v>
      </c>
      <c r="I309" s="237"/>
      <c r="J309" s="237"/>
      <c r="K309" s="230">
        <f t="shared" si="17"/>
        <v>3185</v>
      </c>
    </row>
    <row r="310" spans="1:11" ht="16.5" customHeight="1" x14ac:dyDescent="0.2">
      <c r="A310" s="38">
        <v>7</v>
      </c>
      <c r="B310" s="39">
        <v>1</v>
      </c>
      <c r="C310" s="39">
        <v>9</v>
      </c>
      <c r="D310" s="39"/>
      <c r="E310" s="39">
        <v>500</v>
      </c>
      <c r="F310" s="45" t="s">
        <v>99</v>
      </c>
      <c r="G310" s="240"/>
      <c r="H310" s="237"/>
      <c r="I310" s="237"/>
      <c r="J310" s="237"/>
      <c r="K310" s="230">
        <f t="shared" si="17"/>
        <v>0</v>
      </c>
    </row>
    <row r="311" spans="1:11" ht="16.5" customHeight="1" x14ac:dyDescent="0.2">
      <c r="A311" s="38">
        <v>7</v>
      </c>
      <c r="B311" s="39">
        <v>1</v>
      </c>
      <c r="C311" s="39">
        <v>10</v>
      </c>
      <c r="D311" s="39"/>
      <c r="E311" s="39">
        <v>311</v>
      </c>
      <c r="F311" s="45" t="s">
        <v>100</v>
      </c>
      <c r="G311" s="240">
        <v>11</v>
      </c>
      <c r="H311" s="237">
        <v>6930</v>
      </c>
      <c r="I311" s="237"/>
      <c r="J311" s="237">
        <v>2000</v>
      </c>
      <c r="K311" s="230">
        <f t="shared" si="17"/>
        <v>4930</v>
      </c>
    </row>
    <row r="312" spans="1:11" ht="16.5" customHeight="1" x14ac:dyDescent="0.2">
      <c r="A312" s="38">
        <v>7</v>
      </c>
      <c r="B312" s="39">
        <v>1</v>
      </c>
      <c r="C312" s="39">
        <v>10</v>
      </c>
      <c r="D312" s="39"/>
      <c r="E312" s="39">
        <v>500</v>
      </c>
      <c r="F312" s="45" t="s">
        <v>100</v>
      </c>
      <c r="G312" s="240"/>
      <c r="H312" s="237"/>
      <c r="I312" s="237"/>
      <c r="J312" s="237"/>
      <c r="K312" s="230">
        <f t="shared" si="17"/>
        <v>0</v>
      </c>
    </row>
    <row r="313" spans="1:11" ht="16.5" customHeight="1" x14ac:dyDescent="0.2">
      <c r="A313" s="38">
        <v>7</v>
      </c>
      <c r="B313" s="39">
        <v>1</v>
      </c>
      <c r="C313" s="39">
        <v>11</v>
      </c>
      <c r="D313" s="39"/>
      <c r="E313" s="39">
        <v>311</v>
      </c>
      <c r="F313" s="45" t="s">
        <v>101</v>
      </c>
      <c r="G313" s="240"/>
      <c r="H313" s="237"/>
      <c r="I313" s="237"/>
      <c r="J313" s="237"/>
      <c r="K313" s="230">
        <f t="shared" si="17"/>
        <v>0</v>
      </c>
    </row>
    <row r="314" spans="1:11" ht="16.5" customHeight="1" x14ac:dyDescent="0.2">
      <c r="A314" s="38">
        <v>7</v>
      </c>
      <c r="B314" s="39">
        <v>1</v>
      </c>
      <c r="C314" s="39">
        <v>11</v>
      </c>
      <c r="D314" s="39"/>
      <c r="E314" s="39">
        <v>500</v>
      </c>
      <c r="F314" s="45" t="s">
        <v>101</v>
      </c>
      <c r="G314" s="240"/>
      <c r="H314" s="237"/>
      <c r="I314" s="237"/>
      <c r="J314" s="237"/>
      <c r="K314" s="230">
        <f t="shared" si="17"/>
        <v>0</v>
      </c>
    </row>
    <row r="315" spans="1:11" ht="16.5" customHeight="1" x14ac:dyDescent="0.2">
      <c r="A315" s="38">
        <v>7</v>
      </c>
      <c r="B315" s="39">
        <v>1</v>
      </c>
      <c r="C315" s="39">
        <v>12</v>
      </c>
      <c r="D315" s="39"/>
      <c r="E315" s="39">
        <v>311</v>
      </c>
      <c r="F315" s="45" t="s">
        <v>167</v>
      </c>
      <c r="G315" s="240"/>
      <c r="H315" s="237"/>
      <c r="I315" s="237"/>
      <c r="J315" s="237"/>
      <c r="K315" s="230">
        <f t="shared" si="17"/>
        <v>0</v>
      </c>
    </row>
    <row r="316" spans="1:11" ht="16.5" customHeight="1" x14ac:dyDescent="0.2">
      <c r="A316" s="38">
        <v>7</v>
      </c>
      <c r="B316" s="39">
        <v>1</v>
      </c>
      <c r="C316" s="39">
        <v>12</v>
      </c>
      <c r="D316" s="39"/>
      <c r="E316" s="39">
        <v>500</v>
      </c>
      <c r="F316" s="45" t="s">
        <v>167</v>
      </c>
      <c r="G316" s="240"/>
      <c r="H316" s="237"/>
      <c r="I316" s="237"/>
      <c r="J316" s="237"/>
      <c r="K316" s="230">
        <f t="shared" si="17"/>
        <v>0</v>
      </c>
    </row>
    <row r="317" spans="1:11" ht="16.5" customHeight="1" x14ac:dyDescent="0.2">
      <c r="A317" s="38">
        <v>7</v>
      </c>
      <c r="B317" s="39">
        <v>1</v>
      </c>
      <c r="C317" s="39">
        <v>15</v>
      </c>
      <c r="D317" s="214"/>
      <c r="E317" s="39">
        <v>311</v>
      </c>
      <c r="F317" s="45" t="s">
        <v>157</v>
      </c>
      <c r="G317" s="240"/>
      <c r="H317" s="237"/>
      <c r="I317" s="237"/>
      <c r="J317" s="237"/>
      <c r="K317" s="230">
        <f t="shared" si="17"/>
        <v>0</v>
      </c>
    </row>
    <row r="318" spans="1:11" ht="16.5" customHeight="1" x14ac:dyDescent="0.2">
      <c r="A318" s="38">
        <v>7</v>
      </c>
      <c r="B318" s="39">
        <v>1</v>
      </c>
      <c r="C318" s="39">
        <v>15</v>
      </c>
      <c r="D318" s="214"/>
      <c r="E318" s="39">
        <v>500</v>
      </c>
      <c r="F318" s="45" t="s">
        <v>157</v>
      </c>
      <c r="G318" s="240"/>
      <c r="H318" s="237"/>
      <c r="I318" s="237"/>
      <c r="J318" s="237"/>
      <c r="K318" s="230">
        <f t="shared" si="17"/>
        <v>0</v>
      </c>
    </row>
    <row r="319" spans="1:11" ht="16.5" customHeight="1" x14ac:dyDescent="0.2">
      <c r="A319" s="38"/>
      <c r="B319" s="39"/>
      <c r="C319" s="39"/>
      <c r="D319" s="214"/>
      <c r="E319" s="39"/>
      <c r="F319" s="45"/>
      <c r="G319" s="240"/>
      <c r="H319" s="238"/>
      <c r="I319" s="238"/>
      <c r="J319" s="238"/>
      <c r="K319" s="231"/>
    </row>
    <row r="320" spans="1:11" ht="16.5" customHeight="1" thickBot="1" x14ac:dyDescent="0.25">
      <c r="A320" s="66"/>
      <c r="B320" s="67"/>
      <c r="C320" s="67"/>
      <c r="D320" s="67"/>
      <c r="E320" s="67"/>
      <c r="F320" s="71"/>
      <c r="G320" s="219"/>
      <c r="H320" s="239">
        <f>+H295+H299+H300+H301+H302+H304+H303+H305+H306+H307+H308+H309+H310+H311+H312+H313+H314+H315+H317+H316+H318</f>
        <v>7770907</v>
      </c>
      <c r="I320" s="232">
        <f t="shared" ref="I320:K320" si="18">+I295+I299+I300+I301+I302+I304+I303+I305+I306+I307+I308+I309+I310+I311+I312+I313+I314+I315+I317+I316+I318</f>
        <v>71814</v>
      </c>
      <c r="J320" s="232">
        <f t="shared" si="18"/>
        <v>71814</v>
      </c>
      <c r="K320" s="233">
        <f t="shared" si="18"/>
        <v>7770907</v>
      </c>
    </row>
    <row r="321" ht="16.5" customHeight="1" thickTop="1" x14ac:dyDescent="0.2"/>
  </sheetData>
  <sheetProtection algorithmName="SHA-512" hashValue="O+++v856wlmkKzMipyA2+FbGE+69r+E5j51y/Z10iYVt5zk/Lb6RuEVr9urMz/6NXDdnNglax5dkdB1WtBhQRQ==" saltValue="kBlrwYPPiJBtKWqdQnWSKw==" spinCount="100000" sheet="1"/>
  <mergeCells count="42">
    <mergeCell ref="A101:D101"/>
    <mergeCell ref="E101:E103"/>
    <mergeCell ref="E2:E4"/>
    <mergeCell ref="A2:D2"/>
    <mergeCell ref="A3:A4"/>
    <mergeCell ref="B3:B4"/>
    <mergeCell ref="C3:C4"/>
    <mergeCell ref="D3:D4"/>
    <mergeCell ref="A51:D51"/>
    <mergeCell ref="E51:E53"/>
    <mergeCell ref="A52:A53"/>
    <mergeCell ref="B52:B53"/>
    <mergeCell ref="C52:C53"/>
    <mergeCell ref="D52:D53"/>
    <mergeCell ref="A102:A103"/>
    <mergeCell ref="B102:B103"/>
    <mergeCell ref="E151:E153"/>
    <mergeCell ref="A152:A153"/>
    <mergeCell ref="B152:B153"/>
    <mergeCell ref="C152:C153"/>
    <mergeCell ref="D152:D153"/>
    <mergeCell ref="E192:E194"/>
    <mergeCell ref="A193:A194"/>
    <mergeCell ref="B193:B194"/>
    <mergeCell ref="C193:C194"/>
    <mergeCell ref="D193:D194"/>
    <mergeCell ref="E246:E248"/>
    <mergeCell ref="A247:A248"/>
    <mergeCell ref="B247:B248"/>
    <mergeCell ref="C247:C248"/>
    <mergeCell ref="D247:D248"/>
    <mergeCell ref="E291:E293"/>
    <mergeCell ref="A292:A293"/>
    <mergeCell ref="B292:B293"/>
    <mergeCell ref="C292:C293"/>
    <mergeCell ref="D292:D293"/>
    <mergeCell ref="C102:C103"/>
    <mergeCell ref="D102:D103"/>
    <mergeCell ref="A291:D291"/>
    <mergeCell ref="A246:D246"/>
    <mergeCell ref="A192:D192"/>
    <mergeCell ref="A151:D151"/>
  </mergeCells>
  <phoneticPr fontId="0" type="noConversion"/>
  <conditionalFormatting sqref="K9:K46">
    <cfRule type="cellIs" dxfId="6" priority="7" operator="lessThan">
      <formula>0</formula>
    </cfRule>
  </conditionalFormatting>
  <conditionalFormatting sqref="K56:K96">
    <cfRule type="cellIs" dxfId="5" priority="6" operator="lessThan">
      <formula>0</formula>
    </cfRule>
  </conditionalFormatting>
  <conditionalFormatting sqref="K107:K146">
    <cfRule type="cellIs" dxfId="4" priority="5" operator="lessThan">
      <formula>0</formula>
    </cfRule>
  </conditionalFormatting>
  <conditionalFormatting sqref="K156:K187">
    <cfRule type="cellIs" dxfId="3" priority="4" operator="lessThan">
      <formula>0</formula>
    </cfRule>
  </conditionalFormatting>
  <conditionalFormatting sqref="K197:K241">
    <cfRule type="cellIs" dxfId="2" priority="3" operator="lessThan">
      <formula>0</formula>
    </cfRule>
  </conditionalFormatting>
  <conditionalFormatting sqref="K253:K286">
    <cfRule type="cellIs" dxfId="1" priority="2" operator="lessThan">
      <formula>0</formula>
    </cfRule>
  </conditionalFormatting>
  <conditionalFormatting sqref="K297:K320">
    <cfRule type="cellIs" dxfId="0" priority="1" operator="lessThan">
      <formula>0</formula>
    </cfRule>
  </conditionalFormatting>
  <pageMargins left="0.55118110236220474" right="0.43307086614173229" top="0.27559055118110237" bottom="0.39370078740157483" header="0.19685039370078741" footer="0.31496062992125984"/>
  <pageSetup paperSize="8" scale="87" orientation="landscape" r:id="rId1"/>
  <headerFooter alignWithMargins="0">
    <oddFooter>&amp;L&amp;6Nota: - Esta folha deve ser rubricada no canto superior  direito pelo responsável pela elaboração do orçamento.
C. P. - Mod. D 58-A (2 A4 - 229 mm)&amp;R&amp;6Modelo nº. 25-B (Excluiso da INCM, E.P.)</oddFooter>
  </headerFooter>
  <rowBreaks count="6" manualBreakCount="6">
    <brk id="49" max="10" man="1"/>
    <brk id="99" max="10" man="1"/>
    <brk id="149" max="10" man="1"/>
    <brk id="190" max="10" man="1"/>
    <brk id="244" max="10" man="1"/>
    <brk id="28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showGridLines="0" topLeftCell="A16" zoomScaleNormal="100" workbookViewId="0">
      <selection activeCell="C13" sqref="C13:D13"/>
    </sheetView>
  </sheetViews>
  <sheetFormatPr defaultColWidth="9.33203125"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1640625" style="72" customWidth="1"/>
    <col min="5" max="5" width="37" style="72" customWidth="1"/>
    <col min="6" max="6" width="1" style="72" customWidth="1"/>
    <col min="7" max="16384" width="9.33203125" style="72"/>
  </cols>
  <sheetData>
    <row r="1" spans="1:6" ht="15" x14ac:dyDescent="0.25">
      <c r="B1" s="73" t="s">
        <v>2</v>
      </c>
      <c r="C1" s="74" t="str">
        <f>+ROSTO!H4</f>
        <v>FUNDO ESCOLAR DA ESCOLA SECUNDÁRIA JERONIMO EMILIANO DE ANDRADE</v>
      </c>
      <c r="D1" s="74"/>
      <c r="E1" s="75" t="s">
        <v>48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295" t="s">
        <v>52</v>
      </c>
      <c r="D5" s="296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E7" s="94"/>
      <c r="F7" s="95"/>
    </row>
    <row r="8" spans="1:6" x14ac:dyDescent="0.2">
      <c r="A8" s="92"/>
      <c r="C8" s="93"/>
      <c r="E8" s="94"/>
      <c r="F8" s="95"/>
    </row>
    <row r="9" spans="1:6" x14ac:dyDescent="0.2">
      <c r="A9" s="92"/>
      <c r="C9" s="298" t="s">
        <v>55</v>
      </c>
      <c r="D9" s="299"/>
      <c r="E9" s="94"/>
      <c r="F9" s="95"/>
    </row>
    <row r="10" spans="1:6" x14ac:dyDescent="0.2">
      <c r="A10" s="92"/>
      <c r="C10" s="97"/>
      <c r="E10" s="94"/>
      <c r="F10" s="95"/>
    </row>
    <row r="11" spans="1:6" x14ac:dyDescent="0.2">
      <c r="A11" s="92"/>
      <c r="C11" s="298" t="s">
        <v>56</v>
      </c>
      <c r="D11" s="299"/>
      <c r="E11" s="94"/>
      <c r="F11" s="95"/>
    </row>
    <row r="12" spans="1:6" x14ac:dyDescent="0.2">
      <c r="A12" s="92"/>
      <c r="B12" s="7"/>
      <c r="C12" s="297" t="s">
        <v>282</v>
      </c>
      <c r="D12" s="292"/>
      <c r="E12" s="94"/>
      <c r="F12" s="95"/>
    </row>
    <row r="13" spans="1:6" x14ac:dyDescent="0.2">
      <c r="A13" s="92"/>
      <c r="B13" s="242" t="s">
        <v>282</v>
      </c>
      <c r="C13" s="291"/>
      <c r="D13" s="292"/>
      <c r="E13" s="94"/>
      <c r="F13" s="95"/>
    </row>
    <row r="14" spans="1:6" x14ac:dyDescent="0.2">
      <c r="A14" s="92"/>
      <c r="B14" s="7"/>
      <c r="C14" s="291"/>
      <c r="D14" s="292"/>
      <c r="E14" s="94"/>
      <c r="F14" s="95"/>
    </row>
    <row r="15" spans="1:6" x14ac:dyDescent="0.2">
      <c r="A15" s="92"/>
      <c r="B15" s="7"/>
      <c r="C15" s="291"/>
      <c r="D15" s="292"/>
      <c r="E15" s="94"/>
      <c r="F15" s="95"/>
    </row>
    <row r="16" spans="1:6" x14ac:dyDescent="0.2">
      <c r="A16" s="92"/>
      <c r="B16" s="7"/>
      <c r="C16" s="291"/>
      <c r="D16" s="292"/>
      <c r="E16" s="94"/>
      <c r="F16" s="95"/>
    </row>
    <row r="17" spans="1:6" x14ac:dyDescent="0.2">
      <c r="A17" s="92"/>
      <c r="B17" s="7"/>
      <c r="C17" s="291"/>
      <c r="D17" s="292"/>
      <c r="E17" s="94"/>
      <c r="F17" s="95"/>
    </row>
    <row r="18" spans="1:6" x14ac:dyDescent="0.2">
      <c r="A18" s="92"/>
      <c r="B18" s="7"/>
      <c r="C18" s="291"/>
      <c r="D18" s="292"/>
      <c r="E18" s="94"/>
      <c r="F18" s="95"/>
    </row>
    <row r="19" spans="1:6" x14ac:dyDescent="0.2">
      <c r="A19" s="92"/>
      <c r="B19" s="8"/>
      <c r="C19" s="291"/>
      <c r="D19" s="292"/>
      <c r="E19" s="94"/>
      <c r="F19" s="95"/>
    </row>
    <row r="20" spans="1:6" x14ac:dyDescent="0.2">
      <c r="A20" s="92"/>
      <c r="B20" s="7"/>
      <c r="C20" s="291"/>
      <c r="D20" s="292"/>
      <c r="E20" s="94"/>
      <c r="F20" s="95"/>
    </row>
    <row r="21" spans="1:6" x14ac:dyDescent="0.2">
      <c r="A21" s="92"/>
      <c r="B21" s="7"/>
      <c r="C21" s="291"/>
      <c r="D21" s="292"/>
      <c r="E21" s="94"/>
      <c r="F21" s="95"/>
    </row>
    <row r="22" spans="1:6" x14ac:dyDescent="0.2">
      <c r="A22" s="92"/>
      <c r="B22" s="7"/>
      <c r="C22" s="291"/>
      <c r="D22" s="292"/>
      <c r="E22" s="94"/>
      <c r="F22" s="95"/>
    </row>
    <row r="23" spans="1:6" x14ac:dyDescent="0.2">
      <c r="A23" s="92"/>
      <c r="B23" s="7"/>
      <c r="C23" s="291"/>
      <c r="D23" s="292"/>
      <c r="E23" s="94"/>
      <c r="F23" s="95"/>
    </row>
    <row r="24" spans="1:6" x14ac:dyDescent="0.2">
      <c r="A24" s="92"/>
      <c r="B24" s="8"/>
      <c r="C24" s="291"/>
      <c r="D24" s="292"/>
      <c r="E24" s="94"/>
      <c r="F24" s="95"/>
    </row>
    <row r="25" spans="1:6" x14ac:dyDescent="0.2">
      <c r="A25" s="92"/>
      <c r="B25" s="7"/>
      <c r="C25" s="291"/>
      <c r="D25" s="292"/>
      <c r="E25" s="94"/>
      <c r="F25" s="95"/>
    </row>
    <row r="26" spans="1:6" x14ac:dyDescent="0.2">
      <c r="A26" s="92"/>
      <c r="B26" s="7"/>
      <c r="C26" s="291"/>
      <c r="D26" s="292"/>
      <c r="E26" s="94"/>
      <c r="F26" s="95"/>
    </row>
    <row r="27" spans="1:6" x14ac:dyDescent="0.2">
      <c r="A27" s="92"/>
      <c r="B27" s="7"/>
      <c r="C27" s="291"/>
      <c r="D27" s="292"/>
      <c r="E27" s="94"/>
      <c r="F27" s="95"/>
    </row>
    <row r="28" spans="1:6" x14ac:dyDescent="0.2">
      <c r="A28" s="92"/>
      <c r="B28" s="7"/>
      <c r="C28" s="291"/>
      <c r="D28" s="292"/>
      <c r="E28" s="94"/>
      <c r="F28" s="95"/>
    </row>
    <row r="29" spans="1:6" x14ac:dyDescent="0.2">
      <c r="A29" s="92"/>
      <c r="B29" s="7"/>
      <c r="C29" s="291"/>
      <c r="D29" s="292"/>
      <c r="E29" s="94"/>
      <c r="F29" s="95"/>
    </row>
    <row r="30" spans="1:6" x14ac:dyDescent="0.2">
      <c r="A30" s="92"/>
      <c r="B30" s="7"/>
      <c r="C30" s="291"/>
      <c r="D30" s="292"/>
      <c r="E30" s="94"/>
      <c r="F30" s="95"/>
    </row>
    <row r="31" spans="1:6" x14ac:dyDescent="0.2">
      <c r="A31" s="92"/>
      <c r="B31" s="7"/>
      <c r="C31" s="291"/>
      <c r="D31" s="292"/>
      <c r="E31" s="94"/>
      <c r="F31" s="95"/>
    </row>
    <row r="32" spans="1:6" x14ac:dyDescent="0.2">
      <c r="A32" s="92"/>
      <c r="B32" s="7"/>
      <c r="C32" s="291"/>
      <c r="D32" s="292"/>
      <c r="E32" s="94"/>
      <c r="F32" s="95"/>
    </row>
    <row r="33" spans="1:6" x14ac:dyDescent="0.2">
      <c r="A33" s="92"/>
      <c r="B33" s="7"/>
      <c r="C33" s="291"/>
      <c r="D33" s="292"/>
      <c r="E33" s="94"/>
      <c r="F33" s="95"/>
    </row>
    <row r="34" spans="1:6" x14ac:dyDescent="0.2">
      <c r="A34" s="92"/>
      <c r="B34" s="7"/>
      <c r="C34" s="291"/>
      <c r="D34" s="292"/>
      <c r="E34" s="94"/>
      <c r="F34" s="95"/>
    </row>
    <row r="35" spans="1:6" x14ac:dyDescent="0.2">
      <c r="A35" s="92"/>
      <c r="B35" s="7"/>
      <c r="C35" s="291"/>
      <c r="D35" s="292"/>
      <c r="E35" s="94"/>
      <c r="F35" s="95"/>
    </row>
    <row r="36" spans="1:6" x14ac:dyDescent="0.2">
      <c r="A36" s="92"/>
      <c r="B36" s="7"/>
      <c r="C36" s="291"/>
      <c r="D36" s="292"/>
      <c r="E36" s="94"/>
      <c r="F36" s="95"/>
    </row>
    <row r="37" spans="1:6" x14ac:dyDescent="0.2">
      <c r="A37" s="92"/>
      <c r="B37" s="7"/>
      <c r="C37" s="291"/>
      <c r="D37" s="292"/>
      <c r="E37" s="94"/>
      <c r="F37" s="95"/>
    </row>
    <row r="38" spans="1:6" x14ac:dyDescent="0.2">
      <c r="A38" s="92"/>
      <c r="B38" s="7"/>
      <c r="C38" s="291"/>
      <c r="D38" s="292"/>
      <c r="E38" s="94"/>
      <c r="F38" s="95"/>
    </row>
    <row r="39" spans="1:6" x14ac:dyDescent="0.2">
      <c r="A39" s="92"/>
      <c r="B39" s="7"/>
      <c r="C39" s="291"/>
      <c r="D39" s="292"/>
      <c r="E39" s="94"/>
      <c r="F39" s="95"/>
    </row>
    <row r="40" spans="1:6" x14ac:dyDescent="0.2">
      <c r="A40" s="92"/>
      <c r="B40" s="7"/>
      <c r="C40" s="291"/>
      <c r="D40" s="292"/>
      <c r="E40" s="94"/>
      <c r="F40" s="95"/>
    </row>
    <row r="41" spans="1:6" x14ac:dyDescent="0.2">
      <c r="A41" s="92"/>
      <c r="B41" s="7"/>
      <c r="C41" s="291"/>
      <c r="D41" s="292"/>
      <c r="E41" s="94"/>
      <c r="F41" s="95"/>
    </row>
    <row r="42" spans="1:6" x14ac:dyDescent="0.2">
      <c r="A42" s="92"/>
      <c r="B42" s="7"/>
      <c r="C42" s="291"/>
      <c r="D42" s="292"/>
      <c r="E42" s="94"/>
      <c r="F42" s="95"/>
    </row>
    <row r="43" spans="1:6" x14ac:dyDescent="0.2">
      <c r="A43" s="92"/>
      <c r="B43" s="7"/>
      <c r="C43" s="291"/>
      <c r="D43" s="292"/>
      <c r="E43" s="94"/>
      <c r="F43" s="95"/>
    </row>
    <row r="44" spans="1:6" x14ac:dyDescent="0.2">
      <c r="A44" s="92"/>
      <c r="B44" s="7"/>
      <c r="C44" s="291"/>
      <c r="D44" s="292"/>
      <c r="E44" s="94"/>
      <c r="F44" s="95"/>
    </row>
    <row r="45" spans="1:6" x14ac:dyDescent="0.2">
      <c r="A45" s="92"/>
      <c r="B45" s="7"/>
      <c r="C45" s="291"/>
      <c r="D45" s="292"/>
      <c r="E45" s="94"/>
      <c r="F45" s="95"/>
    </row>
    <row r="46" spans="1:6" x14ac:dyDescent="0.2">
      <c r="A46" s="92"/>
      <c r="B46" s="7"/>
      <c r="C46" s="291"/>
      <c r="D46" s="292"/>
      <c r="E46" s="94"/>
      <c r="F46" s="95"/>
    </row>
    <row r="47" spans="1:6" x14ac:dyDescent="0.2">
      <c r="A47" s="92"/>
      <c r="B47" s="7"/>
      <c r="C47" s="291"/>
      <c r="D47" s="292"/>
      <c r="E47" s="94"/>
      <c r="F47" s="95"/>
    </row>
    <row r="48" spans="1:6" x14ac:dyDescent="0.2">
      <c r="A48" s="92"/>
      <c r="B48" s="7"/>
      <c r="C48" s="291"/>
      <c r="D48" s="292"/>
      <c r="E48" s="94"/>
      <c r="F48" s="95"/>
    </row>
    <row r="49" spans="1:6" x14ac:dyDescent="0.2">
      <c r="A49" s="92"/>
      <c r="B49" s="7"/>
      <c r="C49" s="291"/>
      <c r="D49" s="292"/>
      <c r="E49" s="94"/>
      <c r="F49" s="95"/>
    </row>
    <row r="50" spans="1:6" x14ac:dyDescent="0.2">
      <c r="A50" s="92"/>
      <c r="B50" s="7"/>
      <c r="C50" s="291"/>
      <c r="D50" s="292"/>
      <c r="E50" s="94"/>
      <c r="F50" s="95"/>
    </row>
    <row r="51" spans="1:6" x14ac:dyDescent="0.2">
      <c r="A51" s="92"/>
      <c r="B51" s="7"/>
      <c r="C51" s="291"/>
      <c r="D51" s="292"/>
      <c r="E51" s="94"/>
      <c r="F51" s="95"/>
    </row>
    <row r="52" spans="1:6" x14ac:dyDescent="0.2">
      <c r="A52" s="92"/>
      <c r="B52" s="7"/>
      <c r="C52" s="291"/>
      <c r="D52" s="292"/>
      <c r="E52" s="94"/>
      <c r="F52" s="95"/>
    </row>
    <row r="53" spans="1:6" x14ac:dyDescent="0.2">
      <c r="A53" s="92"/>
      <c r="B53" s="9"/>
      <c r="C53" s="293" t="s">
        <v>282</v>
      </c>
      <c r="D53" s="294"/>
      <c r="E53" s="100"/>
      <c r="F53" s="95"/>
    </row>
    <row r="54" spans="1:6" ht="3" customHeight="1" thickBot="1" x14ac:dyDescent="0.25">
      <c r="A54" s="101"/>
      <c r="B54" s="101"/>
      <c r="C54" s="101"/>
      <c r="D54" s="101"/>
      <c r="E54" s="101"/>
      <c r="F54" s="101"/>
    </row>
    <row r="55" spans="1:6" x14ac:dyDescent="0.2">
      <c r="B55" s="102" t="s">
        <v>57</v>
      </c>
    </row>
    <row r="56" spans="1:6" x14ac:dyDescent="0.2">
      <c r="B56" s="102" t="s">
        <v>58</v>
      </c>
    </row>
    <row r="57" spans="1:6" ht="7.5" customHeight="1" x14ac:dyDescent="0.2"/>
    <row r="58" spans="1:6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8.25" customHeight="1" x14ac:dyDescent="0.2">
      <c r="A60" s="104"/>
      <c r="B60" s="104" t="s">
        <v>61</v>
      </c>
    </row>
  </sheetData>
  <sheetProtection algorithmName="SHA-512" hashValue="pjePRIlbEwJfi9oQ6vOnOVTKQXF4ii3PqJxpEAdnE5TqivLPmMJS/ciPNwPlAZGlsgI9lOMqJ26e8isO0UtHfA==" saltValue="hdekmxeiCem6uZR0PwHoDw==" spinCount="100000" sheet="1" objects="1" scenarios="1"/>
  <mergeCells count="45">
    <mergeCell ref="C21:D21"/>
    <mergeCell ref="C16:D16"/>
    <mergeCell ref="C17:D17"/>
    <mergeCell ref="C18:D18"/>
    <mergeCell ref="C19:D19"/>
    <mergeCell ref="C20:D20"/>
    <mergeCell ref="C5:D5"/>
    <mergeCell ref="C12:D12"/>
    <mergeCell ref="C13:D13"/>
    <mergeCell ref="C14:D14"/>
    <mergeCell ref="C15:D15"/>
    <mergeCell ref="C9:D9"/>
    <mergeCell ref="C11:D1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52:D52"/>
    <mergeCell ref="C53:D53"/>
    <mergeCell ref="C47:D47"/>
    <mergeCell ref="C48:D48"/>
    <mergeCell ref="C49:D49"/>
    <mergeCell ref="C50:D50"/>
    <mergeCell ref="C51:D51"/>
  </mergeCells>
  <phoneticPr fontId="0" type="noConversion"/>
  <pageMargins left="0.43307086614173229" right="0.35433070866141736" top="0.43307086614173229" bottom="0.35433070866141736" header="0.35433070866141736" footer="0.27559055118110237"/>
  <pageSetup paperSize="9" orientation="portrait" horizontalDpi="800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showGridLines="0" zoomScaleNormal="100" workbookViewId="0">
      <selection activeCell="C21" sqref="C21:D21"/>
    </sheetView>
  </sheetViews>
  <sheetFormatPr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5" style="72" customWidth="1"/>
    <col min="5" max="5" width="37" style="72" customWidth="1"/>
    <col min="6" max="6" width="0.6640625" style="72" customWidth="1"/>
    <col min="7" max="16384" width="9.33203125" style="72"/>
  </cols>
  <sheetData>
    <row r="1" spans="1:6" ht="15" x14ac:dyDescent="0.25">
      <c r="B1" s="73" t="s">
        <v>2</v>
      </c>
      <c r="C1" s="105" t="str">
        <f>+ROSTO!H4</f>
        <v>FUNDO ESCOLAR DA ESCOLA SECUNDÁRIA JERONIMO EMILIANO DE ANDRADE</v>
      </c>
      <c r="D1" s="74"/>
      <c r="E1" s="75" t="s">
        <v>62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295" t="s">
        <v>52</v>
      </c>
      <c r="D5" s="296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D7" s="96" t="s">
        <v>199</v>
      </c>
      <c r="E7" s="94"/>
      <c r="F7" s="95"/>
    </row>
    <row r="8" spans="1:6" x14ac:dyDescent="0.2">
      <c r="A8" s="92"/>
      <c r="C8" s="93"/>
      <c r="D8" s="96" t="s">
        <v>200</v>
      </c>
      <c r="E8" s="94"/>
      <c r="F8" s="95"/>
    </row>
    <row r="9" spans="1:6" x14ac:dyDescent="0.2">
      <c r="A9" s="92"/>
      <c r="C9" s="93"/>
      <c r="E9" s="94"/>
      <c r="F9" s="95"/>
    </row>
    <row r="10" spans="1:6" x14ac:dyDescent="0.2">
      <c r="A10" s="92"/>
      <c r="C10" s="298" t="s">
        <v>201</v>
      </c>
      <c r="D10" s="299"/>
      <c r="E10" s="94"/>
      <c r="F10" s="95"/>
    </row>
    <row r="11" spans="1:6" x14ac:dyDescent="0.2">
      <c r="A11" s="92"/>
      <c r="C11" s="298" t="s">
        <v>38</v>
      </c>
      <c r="D11" s="299"/>
      <c r="E11" s="94"/>
      <c r="F11" s="95"/>
    </row>
    <row r="12" spans="1:6" x14ac:dyDescent="0.2">
      <c r="A12" s="92"/>
      <c r="C12" s="298" t="s">
        <v>202</v>
      </c>
      <c r="D12" s="299"/>
      <c r="E12" s="94"/>
      <c r="F12" s="95"/>
    </row>
    <row r="13" spans="1:6" x14ac:dyDescent="0.2">
      <c r="A13" s="92"/>
      <c r="B13" s="7"/>
      <c r="C13" s="312" t="s">
        <v>282</v>
      </c>
      <c r="D13" s="307"/>
      <c r="E13" s="94"/>
      <c r="F13" s="95"/>
    </row>
    <row r="14" spans="1:6" x14ac:dyDescent="0.2">
      <c r="A14" s="92"/>
      <c r="B14" s="7"/>
      <c r="C14" s="306"/>
      <c r="D14" s="307"/>
      <c r="E14" s="94"/>
      <c r="F14" s="95"/>
    </row>
    <row r="15" spans="1:6" x14ac:dyDescent="0.2">
      <c r="A15" s="92"/>
      <c r="B15" s="7"/>
      <c r="C15" s="306"/>
      <c r="D15" s="307"/>
      <c r="E15" s="94"/>
      <c r="F15" s="95"/>
    </row>
    <row r="16" spans="1:6" x14ac:dyDescent="0.2">
      <c r="A16" s="92"/>
      <c r="B16" s="7" t="s">
        <v>306</v>
      </c>
      <c r="C16" s="306" t="s">
        <v>302</v>
      </c>
      <c r="D16" s="307"/>
      <c r="E16" s="94"/>
      <c r="F16" s="95"/>
    </row>
    <row r="17" spans="1:6" x14ac:dyDescent="0.2">
      <c r="A17" s="92"/>
      <c r="B17" s="7"/>
      <c r="C17" s="306" t="s">
        <v>303</v>
      </c>
      <c r="D17" s="307"/>
      <c r="E17" s="94"/>
      <c r="F17" s="95"/>
    </row>
    <row r="18" spans="1:6" x14ac:dyDescent="0.2">
      <c r="A18" s="92"/>
      <c r="B18" s="7"/>
      <c r="C18" s="306"/>
      <c r="D18" s="307"/>
      <c r="E18" s="94"/>
      <c r="F18" s="95"/>
    </row>
    <row r="19" spans="1:6" x14ac:dyDescent="0.2">
      <c r="A19" s="92"/>
      <c r="B19" s="7"/>
      <c r="C19" s="306"/>
      <c r="D19" s="307"/>
      <c r="E19" s="94"/>
      <c r="F19" s="95"/>
    </row>
    <row r="20" spans="1:6" x14ac:dyDescent="0.2">
      <c r="A20" s="92"/>
      <c r="B20" s="7" t="s">
        <v>308</v>
      </c>
      <c r="C20" s="306" t="s">
        <v>304</v>
      </c>
      <c r="D20" s="307"/>
      <c r="E20" s="94"/>
      <c r="F20" s="95"/>
    </row>
    <row r="21" spans="1:6" x14ac:dyDescent="0.2">
      <c r="A21" s="92"/>
      <c r="B21" s="7"/>
      <c r="C21" s="306" t="s">
        <v>303</v>
      </c>
      <c r="D21" s="307"/>
      <c r="E21" s="94"/>
      <c r="F21" s="95"/>
    </row>
    <row r="22" spans="1:6" x14ac:dyDescent="0.2">
      <c r="A22" s="92"/>
      <c r="B22" s="7"/>
      <c r="C22" s="306"/>
      <c r="D22" s="307"/>
      <c r="E22" s="94"/>
      <c r="F22" s="95"/>
    </row>
    <row r="23" spans="1:6" x14ac:dyDescent="0.2">
      <c r="A23" s="92"/>
      <c r="B23" s="7"/>
      <c r="C23" s="306"/>
      <c r="D23" s="307"/>
      <c r="E23" s="94"/>
      <c r="F23" s="95"/>
    </row>
    <row r="24" spans="1:6" x14ac:dyDescent="0.2">
      <c r="A24" s="92"/>
      <c r="B24" s="7">
        <v>2</v>
      </c>
      <c r="C24" s="306" t="s">
        <v>302</v>
      </c>
      <c r="D24" s="307"/>
      <c r="E24" s="94"/>
      <c r="F24" s="95"/>
    </row>
    <row r="25" spans="1:6" x14ac:dyDescent="0.2">
      <c r="A25" s="92"/>
      <c r="B25" s="7"/>
      <c r="C25" s="306" t="s">
        <v>305</v>
      </c>
      <c r="D25" s="307"/>
      <c r="E25" s="94"/>
      <c r="F25" s="95"/>
    </row>
    <row r="26" spans="1:6" x14ac:dyDescent="0.2">
      <c r="A26" s="92"/>
      <c r="B26" s="7"/>
      <c r="C26" s="306"/>
      <c r="D26" s="307"/>
      <c r="E26" s="94"/>
      <c r="F26" s="95"/>
    </row>
    <row r="27" spans="1:6" x14ac:dyDescent="0.2">
      <c r="A27" s="92"/>
      <c r="B27" s="7" t="s">
        <v>307</v>
      </c>
      <c r="C27" s="306" t="s">
        <v>304</v>
      </c>
      <c r="D27" s="307"/>
      <c r="E27" s="94"/>
      <c r="F27" s="95"/>
    </row>
    <row r="28" spans="1:6" x14ac:dyDescent="0.2">
      <c r="A28" s="92"/>
      <c r="B28" s="8"/>
      <c r="C28" s="306" t="s">
        <v>305</v>
      </c>
      <c r="D28" s="307"/>
      <c r="E28" s="94"/>
      <c r="F28" s="95"/>
    </row>
    <row r="29" spans="1:6" x14ac:dyDescent="0.2">
      <c r="A29" s="92"/>
      <c r="B29" s="7"/>
      <c r="C29" s="306"/>
      <c r="D29" s="307"/>
      <c r="E29" s="94"/>
      <c r="F29" s="95"/>
    </row>
    <row r="30" spans="1:6" x14ac:dyDescent="0.2">
      <c r="A30" s="92"/>
      <c r="B30" s="7"/>
      <c r="C30" s="306"/>
      <c r="D30" s="307"/>
      <c r="E30" s="94"/>
      <c r="F30" s="95"/>
    </row>
    <row r="31" spans="1:6" x14ac:dyDescent="0.2">
      <c r="A31" s="92"/>
      <c r="B31" s="8"/>
      <c r="C31" s="306"/>
      <c r="D31" s="307"/>
      <c r="E31" s="94"/>
      <c r="F31" s="95"/>
    </row>
    <row r="32" spans="1:6" x14ac:dyDescent="0.2">
      <c r="A32" s="92"/>
      <c r="B32" s="7"/>
      <c r="C32" s="306"/>
      <c r="D32" s="307"/>
      <c r="E32" s="94"/>
      <c r="F32" s="95"/>
    </row>
    <row r="33" spans="1:6" x14ac:dyDescent="0.2">
      <c r="A33" s="92"/>
      <c r="B33" s="7"/>
      <c r="C33" s="306"/>
      <c r="D33" s="307"/>
      <c r="E33" s="94"/>
      <c r="F33" s="95"/>
    </row>
    <row r="34" spans="1:6" x14ac:dyDescent="0.2">
      <c r="A34" s="92"/>
      <c r="B34" s="7"/>
      <c r="C34" s="306"/>
      <c r="D34" s="307"/>
      <c r="E34" s="94"/>
      <c r="F34" s="95"/>
    </row>
    <row r="35" spans="1:6" x14ac:dyDescent="0.2">
      <c r="A35" s="92"/>
      <c r="B35" s="7"/>
      <c r="C35" s="306"/>
      <c r="D35" s="307"/>
      <c r="E35" s="94"/>
      <c r="F35" s="95"/>
    </row>
    <row r="36" spans="1:6" x14ac:dyDescent="0.2">
      <c r="A36" s="92"/>
      <c r="B36" s="7"/>
      <c r="C36" s="306"/>
      <c r="D36" s="307"/>
      <c r="E36" s="94"/>
      <c r="F36" s="95"/>
    </row>
    <row r="37" spans="1:6" x14ac:dyDescent="0.2">
      <c r="A37" s="92"/>
      <c r="B37" s="7"/>
      <c r="C37" s="306"/>
      <c r="D37" s="307"/>
      <c r="E37" s="94"/>
      <c r="F37" s="95"/>
    </row>
    <row r="38" spans="1:6" x14ac:dyDescent="0.2">
      <c r="A38" s="92"/>
      <c r="B38" s="7"/>
      <c r="C38" s="306"/>
      <c r="D38" s="307"/>
      <c r="E38" s="94"/>
      <c r="F38" s="95"/>
    </row>
    <row r="39" spans="1:6" x14ac:dyDescent="0.2">
      <c r="A39" s="92"/>
      <c r="B39" s="7"/>
      <c r="C39" s="114" t="s">
        <v>310</v>
      </c>
      <c r="D39" s="15"/>
      <c r="E39" s="94"/>
      <c r="F39" s="95"/>
    </row>
    <row r="40" spans="1:6" x14ac:dyDescent="0.2">
      <c r="A40" s="92"/>
      <c r="B40" s="7"/>
      <c r="C40" s="243"/>
      <c r="D40" s="15"/>
      <c r="E40" s="94"/>
      <c r="F40" s="95"/>
    </row>
    <row r="41" spans="1:6" x14ac:dyDescent="0.2">
      <c r="A41" s="92"/>
      <c r="B41" s="7"/>
      <c r="C41" s="244"/>
      <c r="D41" s="7"/>
      <c r="E41" s="94"/>
      <c r="F41" s="95"/>
    </row>
    <row r="42" spans="1:6" x14ac:dyDescent="0.2">
      <c r="A42" s="92"/>
      <c r="B42" s="8"/>
      <c r="C42" s="114" t="s">
        <v>203</v>
      </c>
      <c r="D42" s="15"/>
      <c r="E42" s="94"/>
      <c r="F42" s="95"/>
    </row>
    <row r="43" spans="1:6" x14ac:dyDescent="0.2">
      <c r="A43" s="92"/>
      <c r="B43" s="7"/>
      <c r="C43" s="310"/>
      <c r="D43" s="311"/>
      <c r="E43" s="94"/>
      <c r="F43" s="95"/>
    </row>
    <row r="44" spans="1:6" x14ac:dyDescent="0.2">
      <c r="A44" s="92"/>
      <c r="B44" s="7"/>
      <c r="C44" s="245"/>
      <c r="D44" s="246"/>
      <c r="E44" s="94"/>
      <c r="F44" s="95"/>
    </row>
    <row r="45" spans="1:6" x14ac:dyDescent="0.2">
      <c r="A45" s="92"/>
      <c r="B45" s="7"/>
      <c r="C45" s="245"/>
      <c r="D45" s="246"/>
      <c r="E45" s="94"/>
      <c r="F45" s="95"/>
    </row>
    <row r="46" spans="1:6" x14ac:dyDescent="0.2">
      <c r="A46" s="92"/>
      <c r="B46" s="7"/>
      <c r="C46" s="244"/>
      <c r="D46" s="7"/>
      <c r="E46" s="94"/>
      <c r="F46" s="95"/>
    </row>
    <row r="47" spans="1:6" ht="12.75" customHeight="1" x14ac:dyDescent="0.2">
      <c r="A47" s="92"/>
      <c r="B47" s="8"/>
      <c r="C47" s="308"/>
      <c r="D47" s="309"/>
      <c r="E47" s="94"/>
      <c r="F47" s="95"/>
    </row>
    <row r="48" spans="1:6" x14ac:dyDescent="0.2">
      <c r="A48" s="92"/>
      <c r="B48" s="7"/>
      <c r="C48" s="247"/>
      <c r="D48" s="248"/>
      <c r="E48" s="94"/>
      <c r="F48" s="95"/>
    </row>
    <row r="49" spans="1:6" x14ac:dyDescent="0.2">
      <c r="A49" s="92"/>
      <c r="B49" s="249"/>
      <c r="C49" s="250"/>
      <c r="D49" s="250"/>
      <c r="E49" s="94"/>
      <c r="F49" s="95"/>
    </row>
    <row r="50" spans="1:6" x14ac:dyDescent="0.2">
      <c r="A50" s="92"/>
      <c r="B50" s="251"/>
      <c r="C50" s="250"/>
      <c r="D50" s="250"/>
      <c r="E50" s="94"/>
      <c r="F50" s="95"/>
    </row>
    <row r="51" spans="1:6" x14ac:dyDescent="0.2">
      <c r="A51" s="92"/>
      <c r="B51" s="251"/>
      <c r="C51" s="250"/>
      <c r="D51" s="250"/>
      <c r="E51" s="94"/>
      <c r="F51" s="95"/>
    </row>
    <row r="52" spans="1:6" x14ac:dyDescent="0.2">
      <c r="A52" s="92"/>
      <c r="B52" s="251"/>
      <c r="C52" s="250"/>
      <c r="D52" s="250"/>
      <c r="E52" s="94"/>
      <c r="F52" s="95"/>
    </row>
    <row r="53" spans="1:6" ht="13.5" thickBot="1" x14ac:dyDescent="0.25">
      <c r="A53" s="107"/>
      <c r="B53" s="10"/>
      <c r="C53" s="252"/>
      <c r="D53" s="253"/>
      <c r="E53" s="100"/>
      <c r="F53" s="95"/>
    </row>
    <row r="54" spans="1:6" ht="3" customHeight="1" thickBot="1" x14ac:dyDescent="0.25">
      <c r="A54" s="108"/>
      <c r="B54" s="108"/>
      <c r="C54" s="109"/>
      <c r="D54" s="109"/>
      <c r="E54" s="108"/>
      <c r="F54" s="110"/>
    </row>
    <row r="55" spans="1:6" ht="16.5" customHeight="1" x14ac:dyDescent="0.2">
      <c r="B55" s="102" t="s">
        <v>57</v>
      </c>
    </row>
    <row r="56" spans="1:6" x14ac:dyDescent="0.2">
      <c r="B56" s="102" t="s">
        <v>58</v>
      </c>
    </row>
    <row r="57" spans="1:6" ht="3" customHeight="1" x14ac:dyDescent="0.2"/>
    <row r="58" spans="1:6" ht="10.5" customHeight="1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9.75" customHeight="1" x14ac:dyDescent="0.2">
      <c r="A60" s="104"/>
      <c r="B60" s="111" t="s">
        <v>61</v>
      </c>
    </row>
    <row r="61" spans="1:6" ht="9.75" customHeight="1" x14ac:dyDescent="0.2">
      <c r="A61" s="104"/>
      <c r="B61" s="111"/>
    </row>
    <row r="62" spans="1:6" ht="15" customHeight="1" x14ac:dyDescent="0.25">
      <c r="B62" s="73" t="s">
        <v>2</v>
      </c>
      <c r="C62" s="105" t="str">
        <f>+C1</f>
        <v>FUNDO ESCOLAR DA ESCOLA SECUNDÁRIA JERONIMO EMILIANO DE ANDRADE</v>
      </c>
      <c r="D62" s="74"/>
      <c r="E62" s="75" t="s">
        <v>62</v>
      </c>
    </row>
    <row r="63" spans="1:6" ht="15.75" thickBot="1" x14ac:dyDescent="0.3">
      <c r="B63" s="73"/>
      <c r="C63" s="76"/>
      <c r="D63" s="76"/>
      <c r="E63" s="75"/>
    </row>
    <row r="64" spans="1:6" ht="3" customHeight="1" x14ac:dyDescent="0.2">
      <c r="A64" s="77"/>
      <c r="B64" s="78"/>
      <c r="C64" s="78"/>
      <c r="D64" s="78"/>
      <c r="E64" s="78"/>
      <c r="F64" s="79"/>
    </row>
    <row r="65" spans="1:6" s="86" customFormat="1" ht="16.5" customHeight="1" x14ac:dyDescent="0.2">
      <c r="A65" s="80"/>
      <c r="B65" s="81" t="s">
        <v>49</v>
      </c>
      <c r="C65" s="82"/>
      <c r="D65" s="83"/>
      <c r="E65" s="84" t="s">
        <v>50</v>
      </c>
      <c r="F65" s="85"/>
    </row>
    <row r="66" spans="1:6" s="86" customFormat="1" ht="16.5" customHeight="1" x14ac:dyDescent="0.2">
      <c r="A66" s="80"/>
      <c r="B66" s="87" t="s">
        <v>51</v>
      </c>
      <c r="C66" s="295" t="s">
        <v>52</v>
      </c>
      <c r="D66" s="296"/>
      <c r="E66" s="88" t="s">
        <v>53</v>
      </c>
      <c r="F66" s="85"/>
    </row>
    <row r="67" spans="1:6" s="86" customFormat="1" ht="13.5" customHeight="1" x14ac:dyDescent="0.2">
      <c r="A67" s="80"/>
      <c r="B67" s="89" t="s">
        <v>54</v>
      </c>
      <c r="C67" s="90"/>
      <c r="D67" s="91"/>
      <c r="E67" s="91"/>
      <c r="F67" s="85"/>
    </row>
    <row r="68" spans="1:6" s="86" customFormat="1" ht="13.5" customHeight="1" x14ac:dyDescent="0.2">
      <c r="A68" s="80"/>
      <c r="B68" s="115"/>
      <c r="C68" s="304"/>
      <c r="D68" s="305"/>
      <c r="E68" s="112"/>
      <c r="F68" s="85"/>
    </row>
    <row r="69" spans="1:6" s="86" customFormat="1" ht="13.5" customHeight="1" x14ac:dyDescent="0.2">
      <c r="A69" s="80"/>
      <c r="B69" s="8"/>
      <c r="C69" s="302"/>
      <c r="D69" s="303"/>
      <c r="E69" s="112"/>
      <c r="F69" s="85"/>
    </row>
    <row r="70" spans="1:6" s="86" customFormat="1" ht="13.5" customHeight="1" x14ac:dyDescent="0.2">
      <c r="A70" s="80"/>
      <c r="B70" s="8"/>
      <c r="C70" s="302"/>
      <c r="D70" s="303"/>
      <c r="E70" s="112"/>
      <c r="F70" s="85"/>
    </row>
    <row r="71" spans="1:6" x14ac:dyDescent="0.2">
      <c r="A71" s="92"/>
      <c r="B71" s="7"/>
      <c r="C71" s="302"/>
      <c r="D71" s="303"/>
      <c r="E71" s="94"/>
      <c r="F71" s="95"/>
    </row>
    <row r="72" spans="1:6" x14ac:dyDescent="0.2">
      <c r="A72" s="92"/>
      <c r="B72" s="8"/>
      <c r="C72" s="302"/>
      <c r="D72" s="303"/>
      <c r="E72" s="94"/>
      <c r="F72" s="95"/>
    </row>
    <row r="73" spans="1:6" x14ac:dyDescent="0.2">
      <c r="A73" s="92"/>
      <c r="B73" s="7"/>
      <c r="C73" s="302"/>
      <c r="D73" s="303"/>
      <c r="E73" s="94"/>
      <c r="F73" s="95"/>
    </row>
    <row r="74" spans="1:6" x14ac:dyDescent="0.2">
      <c r="A74" s="92"/>
      <c r="B74" s="8"/>
      <c r="C74" s="302"/>
      <c r="D74" s="303"/>
      <c r="E74" s="94"/>
      <c r="F74" s="95"/>
    </row>
    <row r="75" spans="1:6" x14ac:dyDescent="0.2">
      <c r="A75" s="92"/>
      <c r="B75" s="8"/>
      <c r="C75" s="302"/>
      <c r="D75" s="303"/>
      <c r="E75" s="94"/>
      <c r="F75" s="95"/>
    </row>
    <row r="76" spans="1:6" x14ac:dyDescent="0.2">
      <c r="A76" s="92"/>
      <c r="B76" s="7"/>
      <c r="C76" s="302"/>
      <c r="D76" s="303"/>
      <c r="E76" s="94"/>
      <c r="F76" s="95"/>
    </row>
    <row r="77" spans="1:6" x14ac:dyDescent="0.2">
      <c r="A77" s="92"/>
      <c r="B77" s="7"/>
      <c r="C77" s="302"/>
      <c r="D77" s="303"/>
      <c r="E77" s="94"/>
      <c r="F77" s="95"/>
    </row>
    <row r="78" spans="1:6" x14ac:dyDescent="0.2">
      <c r="A78" s="92"/>
      <c r="B78" s="8"/>
      <c r="C78" s="302"/>
      <c r="D78" s="303"/>
      <c r="E78" s="94"/>
      <c r="F78" s="95"/>
    </row>
    <row r="79" spans="1:6" x14ac:dyDescent="0.2">
      <c r="A79" s="92"/>
      <c r="B79" s="7"/>
      <c r="C79" s="302"/>
      <c r="D79" s="303"/>
      <c r="E79" s="94"/>
      <c r="F79" s="95"/>
    </row>
    <row r="80" spans="1:6" x14ac:dyDescent="0.2">
      <c r="A80" s="92"/>
      <c r="B80" s="8"/>
      <c r="C80" s="302"/>
      <c r="D80" s="303"/>
      <c r="E80" s="94"/>
      <c r="F80" s="95"/>
    </row>
    <row r="81" spans="1:6" x14ac:dyDescent="0.2">
      <c r="A81" s="92"/>
      <c r="B81" s="7"/>
      <c r="C81" s="302"/>
      <c r="D81" s="303"/>
      <c r="E81" s="94"/>
      <c r="F81" s="95"/>
    </row>
    <row r="82" spans="1:6" x14ac:dyDescent="0.2">
      <c r="A82" s="92"/>
      <c r="B82" s="8"/>
      <c r="C82" s="302"/>
      <c r="D82" s="303"/>
      <c r="E82" s="94"/>
      <c r="F82" s="95"/>
    </row>
    <row r="83" spans="1:6" ht="12.75" customHeight="1" x14ac:dyDescent="0.2">
      <c r="A83" s="92"/>
      <c r="B83" s="8"/>
      <c r="C83" s="302"/>
      <c r="D83" s="303"/>
      <c r="E83" s="94"/>
      <c r="F83" s="95"/>
    </row>
    <row r="84" spans="1:6" x14ac:dyDescent="0.2">
      <c r="A84" s="92"/>
      <c r="B84" s="7"/>
      <c r="C84" s="302"/>
      <c r="D84" s="303"/>
      <c r="E84" s="94"/>
      <c r="F84" s="95"/>
    </row>
    <row r="85" spans="1:6" x14ac:dyDescent="0.2">
      <c r="A85" s="92"/>
      <c r="B85" s="7"/>
      <c r="C85" s="302"/>
      <c r="D85" s="303"/>
      <c r="E85" s="94"/>
      <c r="F85" s="95"/>
    </row>
    <row r="86" spans="1:6" x14ac:dyDescent="0.2">
      <c r="A86" s="92"/>
      <c r="B86" s="8"/>
      <c r="C86" s="302"/>
      <c r="D86" s="303"/>
      <c r="E86" s="94"/>
      <c r="F86" s="95"/>
    </row>
    <row r="87" spans="1:6" x14ac:dyDescent="0.2">
      <c r="A87" s="92"/>
      <c r="B87" s="8"/>
      <c r="C87" s="302"/>
      <c r="D87" s="303"/>
      <c r="E87" s="94"/>
      <c r="F87" s="95"/>
    </row>
    <row r="88" spans="1:6" x14ac:dyDescent="0.2">
      <c r="A88" s="92"/>
      <c r="B88" s="8"/>
      <c r="C88" s="302"/>
      <c r="D88" s="303"/>
      <c r="E88" s="94"/>
      <c r="F88" s="95"/>
    </row>
    <row r="89" spans="1:6" x14ac:dyDescent="0.2">
      <c r="A89" s="92"/>
      <c r="B89" s="8"/>
      <c r="C89" s="302"/>
      <c r="D89" s="303"/>
      <c r="E89" s="94"/>
      <c r="F89" s="95"/>
    </row>
    <row r="90" spans="1:6" x14ac:dyDescent="0.2">
      <c r="A90" s="92"/>
      <c r="B90" s="7"/>
      <c r="C90" s="302"/>
      <c r="D90" s="303"/>
      <c r="E90" s="94"/>
      <c r="F90" s="95"/>
    </row>
    <row r="91" spans="1:6" x14ac:dyDescent="0.2">
      <c r="A91" s="92"/>
      <c r="B91" s="8"/>
      <c r="C91" s="302"/>
      <c r="D91" s="303"/>
      <c r="E91" s="94"/>
      <c r="F91" s="95"/>
    </row>
    <row r="92" spans="1:6" x14ac:dyDescent="0.2">
      <c r="A92" s="92"/>
      <c r="B92" s="7"/>
      <c r="C92" s="302"/>
      <c r="D92" s="303"/>
      <c r="E92" s="94"/>
      <c r="F92" s="95"/>
    </row>
    <row r="93" spans="1:6" x14ac:dyDescent="0.2">
      <c r="A93" s="92"/>
      <c r="B93" s="8"/>
      <c r="C93" s="302"/>
      <c r="D93" s="303"/>
      <c r="E93" s="94"/>
      <c r="F93" s="95"/>
    </row>
    <row r="94" spans="1:6" x14ac:dyDescent="0.2">
      <c r="A94" s="92">
        <v>18</v>
      </c>
      <c r="B94" s="116"/>
      <c r="C94" s="302"/>
      <c r="D94" s="303"/>
      <c r="E94" s="94"/>
      <c r="F94" s="95"/>
    </row>
    <row r="95" spans="1:6" x14ac:dyDescent="0.2">
      <c r="A95" s="92"/>
      <c r="B95" s="8"/>
      <c r="C95" s="302"/>
      <c r="D95" s="303"/>
      <c r="E95" s="94"/>
      <c r="F95" s="95"/>
    </row>
    <row r="96" spans="1:6" x14ac:dyDescent="0.2">
      <c r="A96" s="92"/>
      <c r="B96" s="8"/>
      <c r="C96" s="302"/>
      <c r="D96" s="303"/>
      <c r="E96" s="94"/>
      <c r="F96" s="95"/>
    </row>
    <row r="97" spans="1:6" x14ac:dyDescent="0.2">
      <c r="A97" s="92"/>
      <c r="B97" s="8"/>
      <c r="C97" s="302"/>
      <c r="D97" s="303"/>
      <c r="E97" s="94"/>
      <c r="F97" s="95"/>
    </row>
    <row r="98" spans="1:6" x14ac:dyDescent="0.2">
      <c r="A98" s="92"/>
      <c r="B98" s="7"/>
      <c r="C98" s="302"/>
      <c r="D98" s="303"/>
      <c r="E98" s="94"/>
      <c r="F98" s="95"/>
    </row>
    <row r="99" spans="1:6" x14ac:dyDescent="0.2">
      <c r="A99" s="92"/>
      <c r="B99" s="7"/>
      <c r="C99" s="302"/>
      <c r="D99" s="303"/>
      <c r="E99" s="94"/>
      <c r="F99" s="95"/>
    </row>
    <row r="100" spans="1:6" x14ac:dyDescent="0.2">
      <c r="A100" s="92"/>
      <c r="B100" s="8"/>
      <c r="C100" s="302"/>
      <c r="D100" s="303"/>
      <c r="E100" s="94"/>
      <c r="F100" s="95"/>
    </row>
    <row r="101" spans="1:6" x14ac:dyDescent="0.2">
      <c r="A101" s="92"/>
      <c r="B101" s="8"/>
      <c r="C101" s="302"/>
      <c r="D101" s="303"/>
      <c r="E101" s="94"/>
      <c r="F101" s="95"/>
    </row>
    <row r="102" spans="1:6" x14ac:dyDescent="0.2">
      <c r="A102" s="92"/>
      <c r="B102" s="7"/>
      <c r="C102" s="302"/>
      <c r="D102" s="303"/>
      <c r="E102" s="94"/>
      <c r="F102" s="95"/>
    </row>
    <row r="103" spans="1:6" x14ac:dyDescent="0.2">
      <c r="A103" s="92"/>
      <c r="B103" s="7"/>
      <c r="C103" s="302"/>
      <c r="D103" s="303"/>
      <c r="E103" s="94"/>
      <c r="F103" s="95"/>
    </row>
    <row r="104" spans="1:6" x14ac:dyDescent="0.2">
      <c r="A104" s="92"/>
      <c r="B104" s="8"/>
      <c r="C104" s="302"/>
      <c r="D104" s="303"/>
      <c r="E104" s="94"/>
      <c r="F104" s="95"/>
    </row>
    <row r="105" spans="1:6" x14ac:dyDescent="0.2">
      <c r="A105" s="92"/>
      <c r="B105" s="8"/>
      <c r="C105" s="302"/>
      <c r="D105" s="303"/>
      <c r="E105" s="94"/>
      <c r="F105" s="95"/>
    </row>
    <row r="106" spans="1:6" x14ac:dyDescent="0.2">
      <c r="A106" s="92"/>
      <c r="B106" s="7"/>
      <c r="C106" s="302"/>
      <c r="D106" s="303"/>
      <c r="E106" s="94"/>
      <c r="F106" s="95"/>
    </row>
    <row r="107" spans="1:6" x14ac:dyDescent="0.2">
      <c r="A107" s="92"/>
      <c r="B107" s="8"/>
      <c r="C107" s="302"/>
      <c r="D107" s="303"/>
      <c r="E107" s="94"/>
      <c r="F107" s="95"/>
    </row>
    <row r="108" spans="1:6" x14ac:dyDescent="0.2">
      <c r="A108" s="92"/>
      <c r="B108" s="7"/>
      <c r="C108" s="302"/>
      <c r="D108" s="303"/>
      <c r="E108" s="94"/>
      <c r="F108" s="95"/>
    </row>
    <row r="109" spans="1:6" x14ac:dyDescent="0.2">
      <c r="A109" s="92"/>
      <c r="B109" s="8"/>
      <c r="C109" s="302"/>
      <c r="D109" s="303"/>
      <c r="E109" s="94"/>
      <c r="F109" s="95"/>
    </row>
    <row r="110" spans="1:6" x14ac:dyDescent="0.2">
      <c r="A110" s="92"/>
      <c r="B110" s="8"/>
      <c r="C110" s="302"/>
      <c r="D110" s="303"/>
      <c r="E110" s="94"/>
      <c r="F110" s="95"/>
    </row>
    <row r="111" spans="1:6" x14ac:dyDescent="0.2">
      <c r="A111" s="92"/>
      <c r="B111" s="7"/>
      <c r="C111" s="302"/>
      <c r="D111" s="303"/>
      <c r="E111" s="94"/>
      <c r="F111" s="95"/>
    </row>
    <row r="112" spans="1:6" x14ac:dyDescent="0.2">
      <c r="A112" s="92"/>
      <c r="B112" s="7"/>
      <c r="C112" s="302"/>
      <c r="D112" s="303"/>
      <c r="E112" s="94"/>
      <c r="F112" s="95"/>
    </row>
    <row r="113" spans="1:6" ht="13.5" thickBot="1" x14ac:dyDescent="0.25">
      <c r="A113" s="107"/>
      <c r="B113" s="10"/>
      <c r="C113" s="300"/>
      <c r="D113" s="301"/>
      <c r="E113" s="100"/>
      <c r="F113" s="95"/>
    </row>
    <row r="114" spans="1:6" ht="3" customHeight="1" thickBot="1" x14ac:dyDescent="0.25">
      <c r="A114" s="108"/>
      <c r="B114" s="108"/>
      <c r="C114" s="109"/>
      <c r="D114" s="109"/>
      <c r="E114" s="108"/>
      <c r="F114" s="110"/>
    </row>
    <row r="115" spans="1:6" x14ac:dyDescent="0.2">
      <c r="B115" s="102" t="s">
        <v>57</v>
      </c>
    </row>
    <row r="116" spans="1:6" x14ac:dyDescent="0.2">
      <c r="B116" s="102" t="s">
        <v>58</v>
      </c>
    </row>
    <row r="117" spans="1:6" ht="7.5" customHeight="1" x14ac:dyDescent="0.2"/>
    <row r="118" spans="1:6" x14ac:dyDescent="0.2">
      <c r="B118" s="103" t="s">
        <v>59</v>
      </c>
    </row>
    <row r="119" spans="1:6" ht="10.5" customHeight="1" x14ac:dyDescent="0.2">
      <c r="A119" s="104"/>
      <c r="B119" s="104" t="s">
        <v>60</v>
      </c>
    </row>
    <row r="120" spans="1:6" ht="10.5" customHeight="1" x14ac:dyDescent="0.2">
      <c r="A120" s="104"/>
      <c r="B120" s="111" t="s">
        <v>61</v>
      </c>
    </row>
    <row r="121" spans="1:6" ht="10.5" customHeight="1" x14ac:dyDescent="0.2">
      <c r="A121" s="104"/>
      <c r="B121" s="111"/>
    </row>
    <row r="122" spans="1:6" ht="15" x14ac:dyDescent="0.25">
      <c r="B122" s="73" t="s">
        <v>2</v>
      </c>
      <c r="C122" s="105" t="str">
        <f>+C62</f>
        <v>FUNDO ESCOLAR DA ESCOLA SECUNDÁRIA JERONIMO EMILIANO DE ANDRADE</v>
      </c>
      <c r="D122" s="74"/>
      <c r="E122" s="75" t="s">
        <v>62</v>
      </c>
    </row>
    <row r="123" spans="1:6" ht="15.75" thickBot="1" x14ac:dyDescent="0.3">
      <c r="B123" s="73"/>
      <c r="C123" s="76"/>
      <c r="D123" s="76"/>
      <c r="E123" s="75"/>
    </row>
    <row r="124" spans="1:6" ht="3" customHeight="1" x14ac:dyDescent="0.2">
      <c r="A124" s="77"/>
      <c r="B124" s="78"/>
      <c r="C124" s="78"/>
      <c r="D124" s="78"/>
      <c r="E124" s="78"/>
      <c r="F124" s="79"/>
    </row>
    <row r="125" spans="1:6" s="86" customFormat="1" ht="16.5" customHeight="1" x14ac:dyDescent="0.2">
      <c r="A125" s="80"/>
      <c r="B125" s="81" t="s">
        <v>49</v>
      </c>
      <c r="C125" s="82"/>
      <c r="D125" s="83"/>
      <c r="E125" s="84" t="s">
        <v>50</v>
      </c>
      <c r="F125" s="85"/>
    </row>
    <row r="126" spans="1:6" s="86" customFormat="1" ht="16.5" customHeight="1" x14ac:dyDescent="0.2">
      <c r="A126" s="80"/>
      <c r="B126" s="87" t="s">
        <v>51</v>
      </c>
      <c r="C126" s="295" t="s">
        <v>52</v>
      </c>
      <c r="D126" s="296"/>
      <c r="E126" s="88" t="s">
        <v>53</v>
      </c>
      <c r="F126" s="85"/>
    </row>
    <row r="127" spans="1:6" s="86" customFormat="1" ht="13.5" customHeight="1" x14ac:dyDescent="0.2">
      <c r="A127" s="80"/>
      <c r="B127" s="89" t="s">
        <v>54</v>
      </c>
      <c r="C127" s="90"/>
      <c r="D127" s="91"/>
      <c r="E127" s="91"/>
      <c r="F127" s="85"/>
    </row>
    <row r="128" spans="1:6" x14ac:dyDescent="0.2">
      <c r="A128" s="92"/>
      <c r="B128" s="7"/>
      <c r="C128" s="170"/>
      <c r="D128" s="11" t="s">
        <v>65</v>
      </c>
      <c r="E128" s="94"/>
      <c r="F128" s="95"/>
    </row>
    <row r="129" spans="1:6" x14ac:dyDescent="0.2">
      <c r="A129" s="92"/>
      <c r="B129" s="8"/>
      <c r="C129" s="170"/>
      <c r="D129" s="171"/>
      <c r="E129" s="94"/>
      <c r="F129" s="95"/>
    </row>
    <row r="130" spans="1:6" x14ac:dyDescent="0.2">
      <c r="A130" s="92"/>
      <c r="B130" s="8"/>
      <c r="C130" s="291"/>
      <c r="D130" s="292"/>
      <c r="E130" s="94"/>
      <c r="F130" s="95"/>
    </row>
    <row r="131" spans="1:6" x14ac:dyDescent="0.2">
      <c r="A131" s="92"/>
      <c r="B131" s="8"/>
      <c r="C131" s="291"/>
      <c r="D131" s="292"/>
      <c r="E131" s="94"/>
      <c r="F131" s="95"/>
    </row>
    <row r="132" spans="1:6" x14ac:dyDescent="0.2">
      <c r="A132" s="92"/>
      <c r="B132" s="8"/>
      <c r="C132" s="291"/>
      <c r="D132" s="292"/>
      <c r="E132" s="94"/>
      <c r="F132" s="95"/>
    </row>
    <row r="133" spans="1:6" x14ac:dyDescent="0.2">
      <c r="A133" s="92"/>
      <c r="B133" s="8"/>
      <c r="C133" s="291"/>
      <c r="D133" s="292"/>
      <c r="E133" s="94"/>
      <c r="F133" s="95"/>
    </row>
    <row r="134" spans="1:6" x14ac:dyDescent="0.2">
      <c r="A134" s="92"/>
      <c r="B134" s="8"/>
      <c r="C134" s="291"/>
      <c r="D134" s="292"/>
      <c r="E134" s="94"/>
      <c r="F134" s="95"/>
    </row>
    <row r="135" spans="1:6" x14ac:dyDescent="0.2">
      <c r="A135" s="92"/>
      <c r="B135" s="8"/>
      <c r="C135" s="291"/>
      <c r="D135" s="292"/>
      <c r="E135" s="94"/>
      <c r="F135" s="95"/>
    </row>
    <row r="136" spans="1:6" x14ac:dyDescent="0.2">
      <c r="A136" s="92"/>
      <c r="B136" s="8"/>
      <c r="C136" s="291"/>
      <c r="D136" s="292"/>
      <c r="E136" s="94"/>
      <c r="F136" s="95"/>
    </row>
    <row r="137" spans="1:6" x14ac:dyDescent="0.2">
      <c r="A137" s="92"/>
      <c r="B137" s="8"/>
      <c r="C137" s="291"/>
      <c r="D137" s="292"/>
      <c r="E137" s="94"/>
      <c r="F137" s="95"/>
    </row>
    <row r="138" spans="1:6" x14ac:dyDescent="0.2">
      <c r="A138" s="92"/>
      <c r="B138" s="8"/>
      <c r="C138" s="291"/>
      <c r="D138" s="292"/>
      <c r="E138" s="94"/>
      <c r="F138" s="95"/>
    </row>
    <row r="139" spans="1:6" x14ac:dyDescent="0.2">
      <c r="A139" s="92"/>
      <c r="B139" s="8"/>
      <c r="C139" s="291"/>
      <c r="D139" s="292"/>
      <c r="E139" s="94"/>
      <c r="F139" s="95"/>
    </row>
    <row r="140" spans="1:6" x14ac:dyDescent="0.2">
      <c r="A140" s="92"/>
      <c r="B140" s="8"/>
      <c r="C140" s="291"/>
      <c r="D140" s="292"/>
      <c r="E140" s="94"/>
      <c r="F140" s="95"/>
    </row>
    <row r="141" spans="1:6" x14ac:dyDescent="0.2">
      <c r="A141" s="92"/>
      <c r="B141" s="8"/>
      <c r="C141" s="291"/>
      <c r="D141" s="292"/>
      <c r="E141" s="94"/>
      <c r="F141" s="95"/>
    </row>
    <row r="142" spans="1:6" x14ac:dyDescent="0.2">
      <c r="A142" s="92"/>
      <c r="B142" s="7"/>
      <c r="C142" s="291"/>
      <c r="D142" s="292"/>
      <c r="E142" s="94"/>
      <c r="F142" s="95"/>
    </row>
    <row r="143" spans="1:6" x14ac:dyDescent="0.2">
      <c r="A143" s="92"/>
      <c r="B143" s="8"/>
      <c r="C143" s="291"/>
      <c r="D143" s="292"/>
      <c r="E143" s="94"/>
      <c r="F143" s="95"/>
    </row>
    <row r="144" spans="1:6" x14ac:dyDescent="0.2">
      <c r="A144" s="92"/>
      <c r="B144" s="8"/>
      <c r="C144" s="291"/>
      <c r="D144" s="292"/>
      <c r="E144" s="94"/>
      <c r="F144" s="95"/>
    </row>
    <row r="145" spans="1:6" x14ac:dyDescent="0.2">
      <c r="A145" s="92"/>
      <c r="B145" s="7"/>
      <c r="C145" s="291"/>
      <c r="D145" s="292"/>
      <c r="E145" s="94"/>
      <c r="F145" s="95"/>
    </row>
    <row r="146" spans="1:6" x14ac:dyDescent="0.2">
      <c r="A146" s="92"/>
      <c r="B146" s="7"/>
      <c r="C146" s="291"/>
      <c r="D146" s="292"/>
      <c r="E146" s="94"/>
      <c r="F146" s="95"/>
    </row>
    <row r="147" spans="1:6" x14ac:dyDescent="0.2">
      <c r="A147" s="92"/>
      <c r="B147" s="8"/>
      <c r="C147" s="291"/>
      <c r="D147" s="292"/>
      <c r="E147" s="94"/>
      <c r="F147" s="95"/>
    </row>
    <row r="148" spans="1:6" x14ac:dyDescent="0.2">
      <c r="A148" s="92"/>
      <c r="B148" s="8"/>
      <c r="C148" s="291"/>
      <c r="D148" s="292"/>
      <c r="E148" s="94"/>
      <c r="F148" s="95"/>
    </row>
    <row r="149" spans="1:6" x14ac:dyDescent="0.2">
      <c r="A149" s="92"/>
      <c r="B149" s="7"/>
      <c r="C149" s="291"/>
      <c r="D149" s="292"/>
      <c r="E149" s="94"/>
      <c r="F149" s="95"/>
    </row>
    <row r="150" spans="1:6" x14ac:dyDescent="0.2">
      <c r="A150" s="92"/>
      <c r="B150" s="7"/>
      <c r="C150" s="291"/>
      <c r="D150" s="292"/>
      <c r="E150" s="94"/>
      <c r="F150" s="95"/>
    </row>
    <row r="151" spans="1:6" x14ac:dyDescent="0.2">
      <c r="A151" s="92"/>
      <c r="B151" s="8"/>
      <c r="C151" s="291"/>
      <c r="D151" s="292"/>
      <c r="E151" s="94"/>
      <c r="F151" s="95"/>
    </row>
    <row r="152" spans="1:6" x14ac:dyDescent="0.2">
      <c r="A152" s="92"/>
      <c r="B152" s="8"/>
      <c r="C152" s="291"/>
      <c r="D152" s="292"/>
      <c r="E152" s="94"/>
      <c r="F152" s="95"/>
    </row>
    <row r="153" spans="1:6" x14ac:dyDescent="0.2">
      <c r="A153" s="92"/>
      <c r="B153" s="8"/>
      <c r="C153" s="291"/>
      <c r="D153" s="292"/>
      <c r="E153" s="94"/>
      <c r="F153" s="95"/>
    </row>
    <row r="154" spans="1:6" x14ac:dyDescent="0.2">
      <c r="A154" s="92"/>
      <c r="B154" s="7"/>
      <c r="C154" s="291"/>
      <c r="D154" s="292"/>
      <c r="E154" s="94"/>
      <c r="F154" s="95"/>
    </row>
    <row r="155" spans="1:6" x14ac:dyDescent="0.2">
      <c r="A155" s="92"/>
      <c r="B155" s="8"/>
      <c r="C155" s="291"/>
      <c r="D155" s="292"/>
      <c r="E155" s="94"/>
      <c r="F155" s="95"/>
    </row>
    <row r="156" spans="1:6" x14ac:dyDescent="0.2">
      <c r="A156" s="92"/>
      <c r="B156" s="7"/>
      <c r="C156" s="291"/>
      <c r="D156" s="292"/>
      <c r="E156" s="94"/>
      <c r="F156" s="95"/>
    </row>
    <row r="157" spans="1:6" x14ac:dyDescent="0.2">
      <c r="A157" s="92"/>
      <c r="B157" s="8"/>
      <c r="C157" s="291"/>
      <c r="D157" s="292"/>
      <c r="E157" s="94"/>
      <c r="F157" s="95"/>
    </row>
    <row r="158" spans="1:6" x14ac:dyDescent="0.2">
      <c r="A158" s="92"/>
      <c r="B158" s="7"/>
      <c r="C158" s="291"/>
      <c r="D158" s="292"/>
      <c r="E158" s="94"/>
      <c r="F158" s="95"/>
    </row>
    <row r="159" spans="1:6" x14ac:dyDescent="0.2">
      <c r="A159" s="92"/>
      <c r="B159" s="7"/>
      <c r="C159" s="291"/>
      <c r="D159" s="292"/>
      <c r="E159" s="94"/>
      <c r="F159" s="95"/>
    </row>
    <row r="160" spans="1:6" x14ac:dyDescent="0.2">
      <c r="A160" s="92"/>
      <c r="B160" s="7"/>
      <c r="C160" s="291"/>
      <c r="D160" s="292"/>
      <c r="E160" s="94"/>
      <c r="F160" s="95"/>
    </row>
    <row r="161" spans="1:6" x14ac:dyDescent="0.2">
      <c r="A161" s="92"/>
      <c r="B161" s="7"/>
      <c r="C161" s="291"/>
      <c r="D161" s="292"/>
      <c r="E161" s="94"/>
      <c r="F161" s="95"/>
    </row>
    <row r="162" spans="1:6" x14ac:dyDescent="0.2">
      <c r="A162" s="92"/>
      <c r="B162" s="7"/>
      <c r="C162" s="291"/>
      <c r="D162" s="292"/>
      <c r="E162" s="94"/>
      <c r="F162" s="95"/>
    </row>
    <row r="163" spans="1:6" x14ac:dyDescent="0.2">
      <c r="A163" s="92"/>
      <c r="B163" s="8"/>
      <c r="C163" s="291"/>
      <c r="D163" s="292"/>
      <c r="E163" s="94"/>
      <c r="F163" s="95"/>
    </row>
    <row r="164" spans="1:6" x14ac:dyDescent="0.2">
      <c r="A164" s="92"/>
      <c r="B164" s="8"/>
      <c r="C164" s="291"/>
      <c r="D164" s="292"/>
      <c r="E164" s="94"/>
      <c r="F164" s="95"/>
    </row>
    <row r="165" spans="1:6" x14ac:dyDescent="0.2">
      <c r="A165" s="92"/>
      <c r="B165" s="7"/>
      <c r="C165" s="291"/>
      <c r="D165" s="292"/>
      <c r="E165" s="94"/>
      <c r="F165" s="95"/>
    </row>
    <row r="166" spans="1:6" x14ac:dyDescent="0.2">
      <c r="A166" s="92"/>
      <c r="B166" s="7"/>
      <c r="C166" s="291"/>
      <c r="D166" s="292"/>
      <c r="E166" s="94"/>
      <c r="F166" s="95"/>
    </row>
    <row r="167" spans="1:6" x14ac:dyDescent="0.2">
      <c r="A167" s="92"/>
      <c r="B167" s="8"/>
      <c r="C167" s="291"/>
      <c r="D167" s="292"/>
      <c r="E167" s="94"/>
      <c r="F167" s="95"/>
    </row>
    <row r="168" spans="1:6" x14ac:dyDescent="0.2">
      <c r="A168" s="92"/>
      <c r="B168" s="7"/>
      <c r="C168" s="291"/>
      <c r="D168" s="292"/>
      <c r="E168" s="94"/>
      <c r="F168" s="95"/>
    </row>
    <row r="169" spans="1:6" x14ac:dyDescent="0.2">
      <c r="A169" s="92"/>
      <c r="B169" s="8"/>
      <c r="C169" s="291"/>
      <c r="D169" s="292"/>
      <c r="E169" s="94"/>
      <c r="F169" s="95"/>
    </row>
    <row r="170" spans="1:6" x14ac:dyDescent="0.2">
      <c r="A170" s="92"/>
      <c r="B170" s="8"/>
      <c r="C170" s="291"/>
      <c r="D170" s="292"/>
      <c r="E170" s="94"/>
      <c r="F170" s="95"/>
    </row>
    <row r="171" spans="1:6" x14ac:dyDescent="0.2">
      <c r="A171" s="92"/>
      <c r="B171" s="8"/>
      <c r="C171" s="291"/>
      <c r="D171" s="292"/>
      <c r="E171" s="94"/>
      <c r="F171" s="95"/>
    </row>
    <row r="172" spans="1:6" ht="13.5" thickBot="1" x14ac:dyDescent="0.25">
      <c r="A172" s="107"/>
      <c r="B172" s="10"/>
      <c r="C172" s="300"/>
      <c r="D172" s="301"/>
      <c r="E172" s="100"/>
      <c r="F172" s="95"/>
    </row>
    <row r="173" spans="1:6" ht="3" customHeight="1" thickBot="1" x14ac:dyDescent="0.25">
      <c r="A173" s="108"/>
      <c r="B173" s="117"/>
      <c r="C173" s="118"/>
      <c r="D173" s="118"/>
      <c r="E173" s="108"/>
      <c r="F173" s="110"/>
    </row>
    <row r="174" spans="1:6" x14ac:dyDescent="0.2">
      <c r="B174" s="102" t="s">
        <v>57</v>
      </c>
    </row>
    <row r="175" spans="1:6" x14ac:dyDescent="0.2">
      <c r="B175" s="102" t="s">
        <v>58</v>
      </c>
    </row>
    <row r="176" spans="1:6" ht="7.5" customHeight="1" x14ac:dyDescent="0.2"/>
    <row r="177" spans="1:2" x14ac:dyDescent="0.2">
      <c r="B177" s="103" t="s">
        <v>59</v>
      </c>
    </row>
    <row r="178" spans="1:2" ht="10.5" customHeight="1" x14ac:dyDescent="0.2">
      <c r="A178" s="104"/>
      <c r="B178" s="104" t="s">
        <v>60</v>
      </c>
    </row>
    <row r="179" spans="1:2" ht="18.75" customHeight="1" x14ac:dyDescent="0.2">
      <c r="A179" s="104"/>
      <c r="B179" s="111" t="s">
        <v>61</v>
      </c>
    </row>
  </sheetData>
  <sheetProtection algorithmName="SHA-512" hashValue="Sj0G7fZbjryGGHnylM76i0RDC7cmX15AFLLFn+5vNl6bXWRT/SGEArHIdvH5x5iJ/rqOvyx08G7F4Ju6oS31XA==" saltValue="atBlM02K3hc4C2zCQG9KVQ==" spinCount="100000" sheet="1" objects="1" scenarios="1"/>
  <mergeCells count="123">
    <mergeCell ref="C71:D71"/>
    <mergeCell ref="C72:D72"/>
    <mergeCell ref="C73:D73"/>
    <mergeCell ref="C74:D74"/>
    <mergeCell ref="C75:D75"/>
    <mergeCell ref="C76:D76"/>
    <mergeCell ref="C77:D77"/>
    <mergeCell ref="C5:D5"/>
    <mergeCell ref="C11:D11"/>
    <mergeCell ref="C24:D24"/>
    <mergeCell ref="C26:D26"/>
    <mergeCell ref="C43:D43"/>
    <mergeCell ref="C10:D10"/>
    <mergeCell ref="C12:D12"/>
    <mergeCell ref="C13:D13"/>
    <mergeCell ref="C14:D14"/>
    <mergeCell ref="C15:D15"/>
    <mergeCell ref="C16:D16"/>
    <mergeCell ref="C17:D17"/>
    <mergeCell ref="C18:D18"/>
    <mergeCell ref="C19:D19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5:D25"/>
    <mergeCell ref="C37:D37"/>
    <mergeCell ref="C38:D38"/>
    <mergeCell ref="C68:D68"/>
    <mergeCell ref="C69:D69"/>
    <mergeCell ref="C70:D70"/>
    <mergeCell ref="C32:D32"/>
    <mergeCell ref="C33:D33"/>
    <mergeCell ref="C34:D34"/>
    <mergeCell ref="C35:D35"/>
    <mergeCell ref="C36:D36"/>
    <mergeCell ref="C47:D47"/>
    <mergeCell ref="C66:D66"/>
    <mergeCell ref="C83:D83"/>
    <mergeCell ref="C84:D84"/>
    <mergeCell ref="C85:D85"/>
    <mergeCell ref="C86:D86"/>
    <mergeCell ref="C87:D87"/>
    <mergeCell ref="C78:D78"/>
    <mergeCell ref="C79:D79"/>
    <mergeCell ref="C80:D80"/>
    <mergeCell ref="C81:D81"/>
    <mergeCell ref="C82:D82"/>
    <mergeCell ref="C93:D93"/>
    <mergeCell ref="C94:D94"/>
    <mergeCell ref="C95:D95"/>
    <mergeCell ref="C96:D96"/>
    <mergeCell ref="C97:D97"/>
    <mergeCell ref="C88:D88"/>
    <mergeCell ref="C89:D89"/>
    <mergeCell ref="C90:D90"/>
    <mergeCell ref="C91:D91"/>
    <mergeCell ref="C92:D92"/>
    <mergeCell ref="C104:D104"/>
    <mergeCell ref="C106:D106"/>
    <mergeCell ref="C107:D107"/>
    <mergeCell ref="C108:D108"/>
    <mergeCell ref="C109:D109"/>
    <mergeCell ref="C98:D98"/>
    <mergeCell ref="C99:D99"/>
    <mergeCell ref="C100:D100"/>
    <mergeCell ref="C102:D102"/>
    <mergeCell ref="C103:D103"/>
    <mergeCell ref="C105:D105"/>
    <mergeCell ref="C101:D101"/>
    <mergeCell ref="C131:D131"/>
    <mergeCell ref="C132:D132"/>
    <mergeCell ref="C133:D133"/>
    <mergeCell ref="C134:D134"/>
    <mergeCell ref="C135:D135"/>
    <mergeCell ref="C110:D110"/>
    <mergeCell ref="C111:D111"/>
    <mergeCell ref="C112:D112"/>
    <mergeCell ref="C113:D113"/>
    <mergeCell ref="C130:D130"/>
    <mergeCell ref="C126:D126"/>
    <mergeCell ref="C141:D141"/>
    <mergeCell ref="C142:D142"/>
    <mergeCell ref="C143:D143"/>
    <mergeCell ref="C144:D144"/>
    <mergeCell ref="C145:D145"/>
    <mergeCell ref="C136:D136"/>
    <mergeCell ref="C137:D137"/>
    <mergeCell ref="C138:D138"/>
    <mergeCell ref="C139:D139"/>
    <mergeCell ref="C140:D140"/>
    <mergeCell ref="C151:D151"/>
    <mergeCell ref="C152:D152"/>
    <mergeCell ref="C153:D153"/>
    <mergeCell ref="C154:D154"/>
    <mergeCell ref="C156:D156"/>
    <mergeCell ref="C146:D146"/>
    <mergeCell ref="C147:D147"/>
    <mergeCell ref="C148:D148"/>
    <mergeCell ref="C149:D149"/>
    <mergeCell ref="C150:D150"/>
    <mergeCell ref="C155:D155"/>
    <mergeCell ref="C170:D170"/>
    <mergeCell ref="C171:D171"/>
    <mergeCell ref="C172:D172"/>
    <mergeCell ref="C163:D163"/>
    <mergeCell ref="C165:D165"/>
    <mergeCell ref="C166:D166"/>
    <mergeCell ref="C167:D167"/>
    <mergeCell ref="C169:D169"/>
    <mergeCell ref="C157:D157"/>
    <mergeCell ref="C158:D158"/>
    <mergeCell ref="C159:D159"/>
    <mergeCell ref="C160:D160"/>
    <mergeCell ref="C162:D162"/>
    <mergeCell ref="C168:D168"/>
    <mergeCell ref="C164:D164"/>
    <mergeCell ref="C161:D161"/>
  </mergeCells>
  <phoneticPr fontId="0" type="noConversion"/>
  <pageMargins left="0.45" right="0.34" top="0.45" bottom="0.37" header="0.26" footer="0.28000000000000003"/>
  <pageSetup paperSize="9" orientation="portrait" horizontalDpi="4294967292" verticalDpi="400" r:id="rId1"/>
  <headerFooter alignWithMargins="0"/>
  <rowBreaks count="2" manualBreakCount="2">
    <brk id="61" max="5" man="1"/>
    <brk id="121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24EDE3F776334E9D337173A4B97321" ma:contentTypeVersion="1" ma:contentTypeDescription="Criar um novo documento." ma:contentTypeScope="" ma:versionID="9a18b87e8e6fcac4f80e9c59f8b2f43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4d3fc10528b371a2b8e56ad0921415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BCE6AB-25E0-458C-9F96-F304B825E6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2A33D2-D483-4AD7-917C-6A4A960CC050}">
  <ds:schemaRefs>
    <ds:schemaRef ds:uri="http://schemas.microsoft.com/office/infopath/2007/PartnerControls"/>
    <ds:schemaRef ds:uri="http://purl.org/dc/terms/"/>
    <ds:schemaRef ds:uri="http://purl.org/dc/dcmitype/"/>
    <ds:schemaRef ds:uri="http://schemas.microsoft.com/sharepoint/v3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EAD3CFB-001C-4D32-8D94-1319325DF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5</vt:i4>
      </vt:variant>
    </vt:vector>
  </HeadingPairs>
  <TitlesOfParts>
    <vt:vector size="10" baseType="lpstr">
      <vt:lpstr>ROSTO</vt:lpstr>
      <vt:lpstr>RECEITA</vt:lpstr>
      <vt:lpstr>DESPESA</vt:lpstr>
      <vt:lpstr>JUST_REC</vt:lpstr>
      <vt:lpstr>JUST_DESP</vt:lpstr>
      <vt:lpstr>DESPESA!Área_de_Impressão</vt:lpstr>
      <vt:lpstr>JUST_DESP!Área_de_Impressão</vt:lpstr>
      <vt:lpstr>JUST_REC!Área_de_Impressão</vt:lpstr>
      <vt:lpstr>RECEITA!Área_de_Impressão</vt:lpstr>
      <vt:lpstr>ROSTO!Área_de_Impressão</vt:lpstr>
    </vt:vector>
  </TitlesOfParts>
  <Company>D.R.E.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SÃO</dc:creator>
  <cp:lastModifiedBy>Anabela Simões</cp:lastModifiedBy>
  <cp:lastPrinted>2019-07-25T17:35:45Z</cp:lastPrinted>
  <dcterms:created xsi:type="dcterms:W3CDTF">1996-03-08T11:04:34Z</dcterms:created>
  <dcterms:modified xsi:type="dcterms:W3CDTF">2019-07-25T17:38:39Z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02 - Orçamento suplementar  - FE 2018 - CADM.xlsx</vt:lpwstr>
  </property>
</Properties>
</file>