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8800" windowHeight="12300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RECEITA!$A$1:$K$98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2" l="1"/>
  <c r="J49" i="2"/>
  <c r="H49" i="2"/>
  <c r="K13" i="2"/>
  <c r="S41" i="1" l="1"/>
  <c r="Q41" i="1" s="1"/>
  <c r="K40" i="2" l="1"/>
  <c r="K39" i="2"/>
  <c r="K38" i="2"/>
  <c r="K37" i="2"/>
  <c r="L37" i="1" l="1"/>
  <c r="L36" i="1"/>
  <c r="K95" i="2"/>
  <c r="O36" i="1" s="1"/>
  <c r="K94" i="2"/>
  <c r="K89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7" i="2"/>
  <c r="H97" i="2" s="1"/>
  <c r="H55" i="2"/>
  <c r="H54" i="2"/>
  <c r="L40" i="1"/>
  <c r="L39" i="1"/>
  <c r="L34" i="1"/>
  <c r="L33" i="1"/>
  <c r="K48" i="2"/>
  <c r="K46" i="2"/>
  <c r="K44" i="2"/>
  <c r="K42" i="2"/>
  <c r="K36" i="2"/>
  <c r="K33" i="2"/>
  <c r="K32" i="2"/>
  <c r="K31" i="2"/>
  <c r="K29" i="2"/>
  <c r="K26" i="2"/>
  <c r="K25" i="2"/>
  <c r="K23" i="2"/>
  <c r="K22" i="2"/>
  <c r="K19" i="2"/>
  <c r="K17" i="2"/>
  <c r="K14" i="2"/>
  <c r="K12" i="2"/>
  <c r="K10" i="2"/>
  <c r="K9" i="2"/>
  <c r="J57" i="2"/>
  <c r="J97" i="2" s="1"/>
  <c r="K90" i="2"/>
  <c r="O40" i="1"/>
  <c r="K85" i="2"/>
  <c r="K83" i="2"/>
  <c r="O37" i="1" s="1"/>
  <c r="K77" i="2"/>
  <c r="K74" i="2"/>
  <c r="K73" i="2"/>
  <c r="K71" i="2"/>
  <c r="K70" i="2"/>
  <c r="K69" i="2"/>
  <c r="K67" i="2"/>
  <c r="K66" i="2"/>
  <c r="K64" i="2"/>
  <c r="K63" i="2"/>
  <c r="K61" i="2"/>
  <c r="K60" i="2"/>
  <c r="K50" i="2"/>
  <c r="L30" i="1"/>
  <c r="K30" i="1"/>
  <c r="N30" i="1"/>
  <c r="K49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7" i="2" l="1"/>
  <c r="K97" i="2" s="1"/>
  <c r="I57" i="2"/>
  <c r="I97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<sst xmlns="http://schemas.openxmlformats.org/spreadsheetml/2006/main" count="804" uniqueCount="322">
  <si>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</si>
  <si>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</si>
  <si>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</si>
  <si>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</si>
  <si>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</si>
  <si>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</si>
  <si>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</si>
  <si>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</si>
  <si>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</si>
  <si>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</si>
  <si>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</si>
  <si>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</si>
  <si>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</si>
  <si>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</si>
  <si>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</si>
  <si>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</si>
  <si>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</si>
  <si>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</si>
  <si>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</si>
  <si>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</si>
  <si>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</si>
  <si>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</si>
  <si>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</si>
  <si>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</si>
  <si>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</si>
  <si>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</si>
  <si>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</si>
  <si>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</si>
  <si>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</si>
  <si>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</si>
  <si>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</si>
  <si>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</si>
  <si>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</si>
  <si>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</si>
  <si>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</si>
  <si>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</si>
  <si>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</si>
  <si>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</si>
  <si>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</si>
  <si>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</si>
  <si>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</si>
  <si>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</si>
  <si>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</si>
  <si>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</si>
  <si>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</si>
  <si>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</si>
  <si>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</si>
  <si>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</si>
  <si>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</si>
  <si>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</si>
  <si>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</si>
  <si>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</si>
  <si>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</si>
  <si>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</si>
  <si>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</si>
  <si>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</si>
  <si>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</si>
  <si>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</si>
  <si>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</si>
  <si>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</si>
  <si>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</si>
  <si>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</si>
  <si>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</si>
  <si>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</si>
  <si>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</si>
  <si>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</si>
  <si>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</si>
  <si>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</si>
  <si>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</si>
  <si>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</si>
  <si>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</si>
  <si>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</si>
  <si>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</si>
  <si>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</si>
  <si>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</si>
  <si>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</si>
  <si>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</si>
  <si>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</si>
  <si>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</si>
  <si>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</si>
  <si>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</si>
  <si>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</si>
  <si>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</si>
  <si>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</si>
  <si>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</si>
  <si>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</si>
  <si>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</si>
  <si>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</si>
  <si>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</si>
  <si>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</si>
  <si>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</si>
  <si>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</si>
  <si>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</si>
  <si>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</si>
  <si>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</si>
  <si>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</si>
  <si>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</si>
  <si>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</si>
  <si>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</si>
  <si>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</si>
  <si>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</si>
  <si>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</si>
  <si>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</si>
  <si>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</si>
  <si>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</si>
  <si>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</si>
  <si>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</si>
  <si>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</si>
  <si>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</si>
  <si>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</si>
  <si>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</si>
  <si>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</si>
  <si>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</si>
  <si>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</si>
  <si>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</si>
  <si>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</si>
  <si>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</si>
  <si>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</si>
  <si>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</si>
  <si>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</si>
  <si>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</si>
  <si>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</si>
  <si>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</si>
  <si>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</si>
  <si>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</si>
  <si>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</si>
  <si>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</si>
  <si>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</si>
  <si>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</si>
  <si>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</si>
  <si>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</si>
  <si>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</si>
  <si>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</si>
  <si>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</si>
  <si>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</si>
  <si>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</si>
  <si>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</si>
  <si>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</si>
  <si>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</si>
  <si>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</si>
  <si>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</si>
  <si>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</si>
  <si>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</si>
  <si>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</si>
  <si>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</si>
  <si>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</si>
  <si>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</si>
  <si>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</si>
  <si>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</si>
  <si>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</si>
  <si>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</si>
  <si>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</si>
  <si>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</si>
  <si>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</si>
  <si>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</si>
  <si>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</si>
  <si>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</si>
  <si>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</si>
  <si>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</si>
  <si>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</si>
  <si>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</si>
  <si>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</si>
  <si>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</si>
  <si>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</si>
  <si>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</si>
  <si>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</si>
  <si>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</si>
  <si>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</si>
  <si>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</si>
  <si>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</si>
  <si>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</si>
  <si>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</si>
  <si>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</si>
  <si>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</si>
  <si>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</si>
  <si>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</si>
  <si>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</si>
  <si>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</si>
  <si>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</si>
  <si>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</si>
  <si>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</si>
  <si>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</si>
  <si>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</si>
  <si>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</si>
  <si>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</si>
  <si>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</si>
  <si>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</si>
  <si>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</si>
  <si>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</si>
  <si>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</si>
  <si>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</si>
  <si>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</si>
  <si>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</si>
  <si>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</si>
  <si>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</si>
  <si>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</si>
  <si>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</si>
  <si>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</si>
  <si>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</si>
  <si>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</si>
  <si>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</si>
  <si>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</si>
  <si>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</si>
  <si>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</si>
  <si>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</si>
  <si>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</si>
  <si>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</si>
  <si>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</si>
  <si>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</si>
  <si>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</si>
  <si>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</si>
  <si>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</si>
  <si>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</si>
  <si>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</si>
  <si>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</si>
  <si>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</si>
  <si>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</si>
  <si>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</si>
  <si>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</si>
  <si>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</si>
  <si>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</si>
  <si>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</si>
  <si>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</si>
  <si>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</si>
  <si>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</si>
  <si>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</si>
  <si>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</si>
  <si>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</si>
  <si>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</si>
  <si>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</si>
  <si>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</si>
  <si>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</si>
  <si>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</si>
  <si>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</si>
  <si>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</si>
  <si>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</si>
  <si>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</si>
  <si>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</si>
  <si>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</si>
  <si>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</si>
  <si>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</si>
  <si>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</si>
  <si>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</si>
  <si>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</si>
  <si>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</si>
  <si>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</si>
  <si>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</si>
  <si>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</si>
  <si>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</si>
  <si>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</si>
  <si>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</si>
  <si>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</si>
  <si>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</si>
  <si>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</si>
  <si>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</si>
  <si>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</si>
  <si>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</si>
  <si>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</si>
  <si>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</si>
  <si>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</si>
  <si>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</si>
  <si>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</si>
  <si>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</si>
  <si>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</si>
  <si>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</si>
  <si>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</si>
  <si>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</si>
  <si>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</si>
  <si>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</si>
  <si>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</si>
  <si>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</si>
  <si>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</si>
  <si>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</si>
  <si>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</si>
  <si>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</si>
  <si>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</si>
  <si>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</si>
  <si>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</si>
  <si>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</si>
  <si>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</si>
  <si>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</si>
  <si>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</si>
  <si>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</si>
  <si>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</si>
  <si>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</si>
  <si>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</si>
  <si>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</si>
  <si>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</si>
  <si>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</si>
  <si>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</si>
  <si>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</si>
  <si>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</si>
  <si>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</si>
  <si>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</si>
  <si>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</si>
  <si>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</si>
  <si>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</si>
  <si>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</si>
  <si>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</si>
  <si>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</si>
  <si>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</si>
  <si>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</si>
  <si>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</si>
  <si>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</si>
  <si>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</si>
  <si>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</si>
  <si>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</si>
  <si>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</si>
  <si>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</si>
  <si>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</si>
  <si>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</si>
  <si>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</si>
  <si>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</si>
  <si>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</si>
  <si>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</si>
  <si>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</si>
  <si>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</si>
  <si>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</si>
  <si>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Angra do Heroísmo, 26 de dezembro de 2019</t>
  </si>
  <si>
    <t xml:space="preserve">Reforço no valor de 500,00 para os Vencimentos Programas </t>
  </si>
  <si>
    <t>Ocupacionais, conforme of. NºS-DRE/2019/5957 de 20/12/2019</t>
  </si>
  <si>
    <t>ANGRA DO HEROÍSMO ,  26 DE DEZEMBRO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</si>
</sst>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3" fontId="0" fillId="0" borderId="49" xfId="0" applyNumberForma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abSelected="1" topLeftCell="E3" zoomScale="95" zoomScaleNormal="95" workbookViewId="0">
      <selection activeCell="G56" sqref="G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7" t="s">
        <v>317</v>
      </c>
      <c r="I4" s="278"/>
      <c r="J4" s="278"/>
      <c r="K4" s="278"/>
      <c r="L4" s="278"/>
      <c r="M4" s="278"/>
      <c r="N4" s="278"/>
      <c r="O4" s="278"/>
      <c r="P4" s="278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15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5" t="str">
        <f>IF(AND((M42=P42),M42&gt;0),AC22,IF(AND((L33+L36+L39)&lt;&gt;(O33+O36+O39),(L34+L37+L40)=(O34+O37+O40),(L33+L36+L39)&gt;0,(L34+L37+L40)&gt;0),AC19,""))</f>
        <v/>
      </c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4" t="s">
        <v>314</v>
      </c>
      <c r="N25" s="284"/>
      <c r="O25" s="284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14</v>
      </c>
      <c r="L30" s="254" t="str">
        <f>IF(G8=1,"ORDINÁRIO","º SUPLEMENTAR")</f>
        <v>º SUPLEMENTAR</v>
      </c>
      <c r="M30" s="144" t="s">
        <v>9</v>
      </c>
      <c r="N30" s="253">
        <f>+G8</f>
        <v>15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7470666</v>
      </c>
      <c r="M32" s="186" t="s">
        <v>11</v>
      </c>
      <c r="N32" s="172"/>
      <c r="O32" s="167">
        <f>O33+O34</f>
        <v>7470666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+SUMIF(RECEITA!E5:E77,"500",RECEITA!H5:H77)</f>
        <v>162203</v>
      </c>
      <c r="M33" s="188"/>
      <c r="N33" s="173"/>
      <c r="O33" s="168">
        <f>+SUMIF(RECEITA!E5:E77,"500",RECEITA!K5:K77)</f>
        <v>162203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+SUMIF(RECEITA!E5:E77,"311",RECEITA!H5:H77)</f>
        <v>7308463</v>
      </c>
      <c r="M34" s="188"/>
      <c r="N34" s="173"/>
      <c r="O34" s="168">
        <f>+SUMIF(RECEITA!E5:E77,"311",RECEITA!K5:K77)</f>
        <v>7308463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442949</v>
      </c>
      <c r="M35" s="147">
        <f>+L32+L35</f>
        <v>7913615</v>
      </c>
      <c r="N35" s="172"/>
      <c r="O35" s="167">
        <f>O36+O37</f>
        <v>443449</v>
      </c>
      <c r="P35" s="148">
        <f>+O32+O35</f>
        <v>7914115</v>
      </c>
      <c r="Q35" s="282" t="str">
        <f>IF(M42=M53,AC2,AC3)</f>
        <v>Orçamento Anterior Correto: receita igual à despesa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SUMIF(RECEITA!E80:E86,"500",RECEITA!H80:H86)+SUMIF(RECEITA!E92:E95,"500",RECEITA!H92:H95)</f>
        <v>9922</v>
      </c>
      <c r="M36" s="188"/>
      <c r="N36" s="174"/>
      <c r="O36" s="169">
        <f>SUMIF(RECEITA!E80:E86,"500",RECEITA!K80:K86)+SUMIF(RECEITA!E92:E95,"500",RECEITA!K92:K95)</f>
        <v>9922</v>
      </c>
      <c r="P36" s="189"/>
      <c r="Q36" s="282" t="str">
        <f>IF(L33+L36+L39=L47+L50,AC4,AC6)</f>
        <v>O subagrupamento de receitas próprias do orçamento anterior está correto: receita 500 é igual à despesa 500</v>
      </c>
      <c r="R36" s="282"/>
      <c r="S36" s="282"/>
      <c r="T36" s="282"/>
      <c r="U36" s="282"/>
      <c r="V36" s="282"/>
      <c r="W36" s="282"/>
      <c r="X36" s="282"/>
      <c r="Y36" s="282"/>
      <c r="Z36" s="282"/>
      <c r="AA36" s="282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SUMIF(RECEITA!E80:E86,"311",RECEITA!H80:H86)+SUMIF(RECEITA!E92:E95,"311",RECEITA!H92:H95)</f>
        <v>433027</v>
      </c>
      <c r="M37" s="188"/>
      <c r="N37" s="173"/>
      <c r="O37" s="168">
        <f>SUMIF(RECEITA!E80:E86,"311",RECEITA!K80:K86)+SUMIF(RECEITA!E92:E95,"311",RECEITA!K92:K95)</f>
        <v>433527</v>
      </c>
      <c r="P37" s="189"/>
      <c r="Q37" s="282" t="str">
        <f>IF(L34+L37+L40=L48+L51,AC8,AC9)</f>
        <v>O subagrupamento de receitas do Estado do orçamento anterior está correto: receita 311 é igual à despesa 311</v>
      </c>
      <c r="R37" s="282"/>
      <c r="S37" s="282"/>
      <c r="T37" s="282"/>
      <c r="U37" s="282"/>
      <c r="V37" s="282"/>
      <c r="W37" s="282"/>
      <c r="X37" s="282"/>
      <c r="Y37" s="282"/>
      <c r="Z37" s="282"/>
      <c r="AA37" s="282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SUMIF(RECEITA!E87:E90,"500",RECEITA!H87:H90)</f>
        <v>0</v>
      </c>
      <c r="M39" s="150"/>
      <c r="N39" s="173"/>
      <c r="O39" s="168">
        <f>SUMIF(RECEITA!E87:E90,"500",RECEITA!K87:K90)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SUMIF(RECEITA!E87:E90,"311",RECEITA!H87:H90)</f>
        <v>0</v>
      </c>
      <c r="M40" s="150"/>
      <c r="N40" s="173"/>
      <c r="O40" s="168">
        <f>SUMIF(RECEITA!E87:E90,"311",RECEITA!K87:K90)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9" t="s">
        <v>11</v>
      </c>
      <c r="L41" s="280"/>
      <c r="M41" s="152"/>
      <c r="N41" s="174"/>
      <c r="O41" s="169"/>
      <c r="P41" s="153"/>
      <c r="Q41" s="283" t="str">
        <f>IF(OR(SUM(Mais)=SUM(Menos),S41=0),"",IF(SUM(Mais)&gt;SUM(Menos),"Aumentar cativo em:","Reduzir Cativo em:"))</f>
        <v/>
      </c>
      <c r="R41" s="283"/>
      <c r="S41" s="275" t="str">
        <f>IF(SUM(Mais)=SUM(Menos),"",IF(SUM(Mais)&gt;SUM(Menos),ROUNDUP((SUM(Mais)-SUM(Menos))*0.06,0),ROUNDDOWN((SUM(Menos)-SUM(Mais))*0.06,0)))</f>
        <v/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7913615</v>
      </c>
      <c r="N42" s="174"/>
      <c r="O42" s="169"/>
      <c r="P42" s="156">
        <f>+P35+P38</f>
        <v>7914115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7875500</v>
      </c>
      <c r="M46" s="194" t="s">
        <v>11</v>
      </c>
      <c r="N46" s="175"/>
      <c r="O46" s="170">
        <f>O47+O48</f>
        <v>7876000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151625</v>
      </c>
      <c r="M47" s="188"/>
      <c r="N47" s="174"/>
      <c r="O47" s="169">
        <f>SUMIF(DESPESA!E5:E287,"500",DESPESA!K5:K287)</f>
        <v>151625</v>
      </c>
      <c r="P47" s="189"/>
      <c r="Q47" s="283" t="str">
        <f>IF(P42=P53,AC11,AC12)</f>
        <v>Orçamento Atual Correto: receita igual à despesa</v>
      </c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7723875</v>
      </c>
      <c r="M48" s="188"/>
      <c r="N48" s="174"/>
      <c r="O48" s="169">
        <f>SUMIF(DESPESA!E5:E287,"311",DESPESA!K5:K287)</f>
        <v>7724375</v>
      </c>
      <c r="P48" s="189"/>
      <c r="Q48" s="283" t="str">
        <f>IF(O33+O36+O39=O47+O50,AC13,AC14)</f>
        <v>O subagrupamento de receitas próprias do orçamento atual está correto: receita 500 é igual à despesa 500</v>
      </c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38115</v>
      </c>
      <c r="M49" s="147">
        <f>+L46+L49</f>
        <v>7913615</v>
      </c>
      <c r="N49" s="175"/>
      <c r="O49" s="170">
        <f>O51+O50</f>
        <v>38115</v>
      </c>
      <c r="P49" s="148">
        <f>+O46+O49</f>
        <v>7914115</v>
      </c>
      <c r="Q49" s="283" t="str">
        <f>IF(O34+O37+O40=O48+O51,AC16,AC18)</f>
        <v>O subagrupamento de receitas do Estado do orçamento atual está correto: receita 311 é igual à despesa 311</v>
      </c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20500</v>
      </c>
      <c r="M50" s="150"/>
      <c r="N50" s="174"/>
      <c r="O50" s="169">
        <f>SUMIF(DESPESA!E296:E318,"500",DESPESA!K296:K318)</f>
        <v>20500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17615</v>
      </c>
      <c r="M51" s="150"/>
      <c r="N51" s="174"/>
      <c r="O51" s="169">
        <f>SUMIF(DESPESA!E296:E318,"311",DESPESA!K296:K318)</f>
        <v>17615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9" t="s">
        <v>11</v>
      </c>
      <c r="L52" s="280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7913615</v>
      </c>
      <c r="N53" s="187"/>
      <c r="O53" s="197" t="s">
        <v>11</v>
      </c>
      <c r="P53" s="148">
        <f>+P49</f>
        <v>7914115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318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1" t="s">
        <v>224</v>
      </c>
      <c r="N57" s="281"/>
      <c r="O57" s="281"/>
      <c r="P57" s="281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2" priority="25" operator="equal">
      <formula>$AC$3</formula>
    </cfRule>
    <cfRule type="cellIs" dxfId="31" priority="26" operator="equal">
      <formula>$AC$2</formula>
    </cfRule>
  </conditionalFormatting>
  <conditionalFormatting sqref="Q36">
    <cfRule type="cellIs" dxfId="30" priority="23" operator="equal">
      <formula>$AC$6</formula>
    </cfRule>
    <cfRule type="cellIs" dxfId="29" priority="24" operator="equal">
      <formula>$AC$4</formula>
    </cfRule>
  </conditionalFormatting>
  <conditionalFormatting sqref="Q37">
    <cfRule type="cellIs" dxfId="28" priority="21" operator="equal">
      <formula>$AC$9</formula>
    </cfRule>
    <cfRule type="cellIs" dxfId="27" priority="22" operator="equal">
      <formula>$AC$8</formula>
    </cfRule>
  </conditionalFormatting>
  <conditionalFormatting sqref="Q47">
    <cfRule type="cellIs" dxfId="26" priority="19" operator="equal">
      <formula>$AC$12</formula>
    </cfRule>
    <cfRule type="cellIs" dxfId="25" priority="20" operator="equal">
      <formula>$AC$11</formula>
    </cfRule>
  </conditionalFormatting>
  <conditionalFormatting sqref="Q48">
    <cfRule type="cellIs" dxfId="24" priority="17" operator="equal">
      <formula>$AC$14</formula>
    </cfRule>
    <cfRule type="cellIs" dxfId="23" priority="18" operator="equal">
      <formula>$AC$13</formula>
    </cfRule>
  </conditionalFormatting>
  <conditionalFormatting sqref="Q49">
    <cfRule type="cellIs" dxfId="22" priority="15" operator="equal">
      <formula>$AC$18</formula>
    </cfRule>
    <cfRule type="cellIs" dxfId="21" priority="16" operator="equal">
      <formula>$AC$16</formula>
    </cfRule>
  </conditionalFormatting>
  <conditionalFormatting sqref="G23:J23 L23:P23">
    <cfRule type="cellIs" dxfId="20" priority="9" operator="equal">
      <formula>$AC$22</formula>
    </cfRule>
    <cfRule type="cellIs" dxfId="19" priority="10" operator="equal">
      <formula>$AC$20</formula>
    </cfRule>
  </conditionalFormatting>
  <conditionalFormatting sqref="F23">
    <cfRule type="cellIs" dxfId="18" priority="7" operator="equal">
      <formula>$AC$22</formula>
    </cfRule>
    <cfRule type="cellIs" dxfId="17" priority="8" operator="equal">
      <formula>$AC$20</formula>
    </cfRule>
  </conditionalFormatting>
  <conditionalFormatting sqref="K23">
    <cfRule type="cellIs" dxfId="16" priority="5" operator="equal">
      <formula>$AC$22</formula>
    </cfRule>
    <cfRule type="cellIs" dxfId="15" priority="6" operator="equal">
      <formula>$AC$20</formula>
    </cfRule>
  </conditionalFormatting>
  <conditionalFormatting sqref="F24:P24">
    <cfRule type="cellIs" dxfId="14" priority="3" operator="equal">
      <formula>$AC$19</formula>
    </cfRule>
    <cfRule type="cellIs" dxfId="13" priority="4" operator="equal">
      <formula>$AC$22</formula>
    </cfRule>
  </conditionalFormatting>
  <conditionalFormatting sqref="Q41">
    <cfRule type="cellIs" dxfId="12" priority="2" operator="equal">
      <formula>$AC$24</formula>
    </cfRule>
  </conditionalFormatting>
  <conditionalFormatting sqref="Q41:R41">
    <cfRule type="cellIs" dxfId="11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showZeros="0" topLeftCell="A58" zoomScale="74" zoomScaleNormal="74" workbookViewId="0">
      <selection activeCell="I103" sqref="I103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6" t="s">
        <v>107</v>
      </c>
      <c r="B2" s="289" t="s">
        <v>108</v>
      </c>
      <c r="C2" s="289" t="s">
        <v>109</v>
      </c>
      <c r="D2" s="289" t="s">
        <v>143</v>
      </c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7"/>
      <c r="B3" s="290"/>
      <c r="C3" s="290"/>
      <c r="D3" s="290"/>
      <c r="E3" s="290"/>
      <c r="F3" s="26" t="s">
        <v>30</v>
      </c>
      <c r="G3" s="26" t="s">
        <v>31</v>
      </c>
      <c r="H3" s="184">
        <f>IF(ROSTO!G8&lt;=1,"",(ROSTO!G8-1))</f>
        <v>14</v>
      </c>
      <c r="I3" s="205"/>
      <c r="J3" s="205"/>
      <c r="K3" s="29" t="s">
        <v>195</v>
      </c>
    </row>
    <row r="4" spans="1:11" s="25" customFormat="1" ht="15.75" customHeight="1" x14ac:dyDescent="0.15">
      <c r="A4" s="288"/>
      <c r="B4" s="291"/>
      <c r="C4" s="291"/>
      <c r="D4" s="291"/>
      <c r="E4" s="291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8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311</v>
      </c>
      <c r="F13" s="45" t="s">
        <v>115</v>
      </c>
      <c r="G13" s="1"/>
      <c r="H13" s="3">
        <v>550</v>
      </c>
      <c r="I13" s="2"/>
      <c r="J13" s="2"/>
      <c r="K13" s="13">
        <f t="shared" ref="K13" si="1">+H13+I13-J13</f>
        <v>550</v>
      </c>
    </row>
    <row r="14" spans="1:11" s="19" customFormat="1" ht="15.75" customHeight="1" x14ac:dyDescent="0.2">
      <c r="A14" s="38">
        <v>4</v>
      </c>
      <c r="B14" s="39">
        <v>2</v>
      </c>
      <c r="C14" s="39">
        <v>99</v>
      </c>
      <c r="D14" s="36"/>
      <c r="E14" s="36">
        <v>500</v>
      </c>
      <c r="F14" s="45" t="s">
        <v>115</v>
      </c>
      <c r="G14" s="1"/>
      <c r="H14" s="3">
        <v>3000</v>
      </c>
      <c r="I14" s="2"/>
      <c r="J14" s="2"/>
      <c r="K14" s="13">
        <f t="shared" si="0"/>
        <v>3000</v>
      </c>
    </row>
    <row r="15" spans="1:11" s="19" customFormat="1" ht="15.75" customHeight="1" x14ac:dyDescent="0.2">
      <c r="A15" s="178">
        <v>5</v>
      </c>
      <c r="B15" s="179" t="s">
        <v>63</v>
      </c>
      <c r="C15" s="179" t="s">
        <v>63</v>
      </c>
      <c r="D15" s="36"/>
      <c r="E15" s="36"/>
      <c r="F15" s="43" t="s">
        <v>160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178">
        <v>5</v>
      </c>
      <c r="B16" s="179">
        <v>2</v>
      </c>
      <c r="C16" s="179" t="s">
        <v>63</v>
      </c>
      <c r="D16" s="36"/>
      <c r="E16" s="36"/>
      <c r="F16" s="43" t="s">
        <v>180</v>
      </c>
      <c r="G16" s="36"/>
      <c r="H16" s="3"/>
      <c r="I16" s="46"/>
      <c r="J16" s="46"/>
      <c r="K16" s="13"/>
    </row>
    <row r="17" spans="1:11" s="19" customFormat="1" ht="15.75" customHeight="1" x14ac:dyDescent="0.2">
      <c r="A17" s="38">
        <v>5</v>
      </c>
      <c r="B17" s="39">
        <v>2</v>
      </c>
      <c r="C17" s="39">
        <v>1</v>
      </c>
      <c r="D17" s="36"/>
      <c r="E17" s="36">
        <v>500</v>
      </c>
      <c r="F17" s="45" t="s">
        <v>181</v>
      </c>
      <c r="G17" s="4"/>
      <c r="H17" s="3"/>
      <c r="I17" s="3"/>
      <c r="J17" s="3"/>
      <c r="K17" s="13">
        <f t="shared" si="0"/>
        <v>0</v>
      </c>
    </row>
    <row r="18" spans="1:11" s="19" customFormat="1" ht="15.75" customHeight="1" x14ac:dyDescent="0.2">
      <c r="A18" s="178">
        <v>5</v>
      </c>
      <c r="B18" s="179">
        <v>10</v>
      </c>
      <c r="C18" s="179" t="s">
        <v>63</v>
      </c>
      <c r="D18" s="36"/>
      <c r="E18" s="36"/>
      <c r="F18" s="43" t="s">
        <v>161</v>
      </c>
      <c r="G18" s="36"/>
      <c r="H18" s="3"/>
      <c r="I18" s="46"/>
      <c r="J18" s="46"/>
      <c r="K18" s="13"/>
    </row>
    <row r="19" spans="1:11" s="19" customFormat="1" ht="15.75" customHeight="1" x14ac:dyDescent="0.2">
      <c r="A19" s="38">
        <v>5</v>
      </c>
      <c r="B19" s="39">
        <v>10</v>
      </c>
      <c r="C19" s="39">
        <v>1</v>
      </c>
      <c r="D19" s="39"/>
      <c r="E19" s="39">
        <v>500</v>
      </c>
      <c r="F19" s="45" t="s">
        <v>162</v>
      </c>
      <c r="G19" s="4"/>
      <c r="H19" s="3"/>
      <c r="I19" s="2"/>
      <c r="J19" s="2"/>
      <c r="K19" s="13">
        <f t="shared" si="0"/>
        <v>0</v>
      </c>
    </row>
    <row r="20" spans="1:11" s="19" customFormat="1" ht="15.75" customHeight="1" x14ac:dyDescent="0.2">
      <c r="A20" s="178">
        <v>6</v>
      </c>
      <c r="B20" s="179" t="s">
        <v>63</v>
      </c>
      <c r="C20" s="179" t="s">
        <v>63</v>
      </c>
      <c r="D20" s="36"/>
      <c r="E20" s="36"/>
      <c r="F20" s="43" t="s">
        <v>45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41">
        <v>6</v>
      </c>
      <c r="B21" s="42">
        <v>1</v>
      </c>
      <c r="C21" s="42" t="s">
        <v>63</v>
      </c>
      <c r="D21" s="36"/>
      <c r="E21" s="36"/>
      <c r="F21" s="43" t="s">
        <v>205</v>
      </c>
      <c r="G21" s="36"/>
      <c r="H21" s="3"/>
      <c r="I21" s="46"/>
      <c r="J21" s="46"/>
      <c r="K21" s="13"/>
    </row>
    <row r="22" spans="1:11" s="19" customFormat="1" ht="15.75" customHeight="1" x14ac:dyDescent="0.2">
      <c r="A22" s="38">
        <v>6</v>
      </c>
      <c r="B22" s="39">
        <v>1</v>
      </c>
      <c r="C22" s="39">
        <v>1</v>
      </c>
      <c r="D22" s="39"/>
      <c r="E22" s="39">
        <v>311</v>
      </c>
      <c r="F22" s="47" t="s">
        <v>206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38">
        <v>6</v>
      </c>
      <c r="B23" s="39">
        <v>1</v>
      </c>
      <c r="C23" s="39">
        <v>2</v>
      </c>
      <c r="D23" s="39"/>
      <c r="E23" s="39">
        <v>500</v>
      </c>
      <c r="F23" s="47" t="s">
        <v>207</v>
      </c>
      <c r="G23" s="4"/>
      <c r="H23" s="203"/>
      <c r="I23" s="3"/>
      <c r="J23" s="3"/>
      <c r="K23" s="13">
        <f t="shared" si="0"/>
        <v>0</v>
      </c>
    </row>
    <row r="24" spans="1:11" s="19" customFormat="1" ht="15.75" customHeight="1" x14ac:dyDescent="0.2">
      <c r="A24" s="41">
        <v>6</v>
      </c>
      <c r="B24" s="42">
        <v>2</v>
      </c>
      <c r="C24" s="42" t="s">
        <v>63</v>
      </c>
      <c r="D24" s="36"/>
      <c r="E24" s="36"/>
      <c r="F24" s="43" t="s">
        <v>225</v>
      </c>
      <c r="G24" s="36"/>
      <c r="H24" s="3"/>
      <c r="I24" s="46"/>
      <c r="J24" s="46"/>
      <c r="K24" s="13"/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311</v>
      </c>
      <c r="F25" s="47" t="s">
        <v>181</v>
      </c>
      <c r="G25" s="4"/>
      <c r="H25" s="3"/>
      <c r="I25" s="3"/>
      <c r="J25" s="3"/>
      <c r="K25" s="13">
        <f t="shared" si="0"/>
        <v>0</v>
      </c>
    </row>
    <row r="26" spans="1:11" s="19" customFormat="1" ht="15.75" customHeight="1" x14ac:dyDescent="0.2">
      <c r="A26" s="38">
        <v>6</v>
      </c>
      <c r="B26" s="39">
        <v>2</v>
      </c>
      <c r="C26" s="39">
        <v>1</v>
      </c>
      <c r="D26" s="39"/>
      <c r="E26" s="39">
        <v>500</v>
      </c>
      <c r="F26" s="47" t="s">
        <v>181</v>
      </c>
      <c r="G26" s="4"/>
      <c r="H26" s="203">
        <v>200</v>
      </c>
      <c r="I26" s="3"/>
      <c r="J26" s="3"/>
      <c r="K26" s="13">
        <f t="shared" si="0"/>
        <v>200</v>
      </c>
    </row>
    <row r="27" spans="1:11" s="19" customFormat="1" ht="15.75" customHeight="1" x14ac:dyDescent="0.2">
      <c r="A27" s="178">
        <v>6</v>
      </c>
      <c r="B27" s="179" t="s">
        <v>147</v>
      </c>
      <c r="C27" s="179" t="s">
        <v>63</v>
      </c>
      <c r="D27" s="36"/>
      <c r="E27" s="36"/>
      <c r="F27" s="43" t="s">
        <v>148</v>
      </c>
      <c r="G27" s="36"/>
      <c r="H27" s="3"/>
      <c r="I27" s="46"/>
      <c r="J27" s="4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/>
      <c r="E28" s="39"/>
      <c r="F28" s="45" t="s">
        <v>184</v>
      </c>
      <c r="G28" s="35"/>
      <c r="H28" s="3"/>
      <c r="I28" s="16"/>
      <c r="J28" s="16"/>
      <c r="K28" s="13"/>
    </row>
    <row r="29" spans="1:11" s="19" customFormat="1" ht="15.75" customHeight="1" x14ac:dyDescent="0.2">
      <c r="A29" s="38">
        <v>6</v>
      </c>
      <c r="B29" s="39">
        <v>3</v>
      </c>
      <c r="C29" s="39">
        <v>1</v>
      </c>
      <c r="D29" s="39">
        <v>1</v>
      </c>
      <c r="E29" s="39">
        <v>311</v>
      </c>
      <c r="F29" s="47" t="s">
        <v>209</v>
      </c>
      <c r="G29" s="4"/>
      <c r="H29" s="3">
        <v>100</v>
      </c>
      <c r="I29" s="3"/>
      <c r="J29" s="3"/>
      <c r="K29" s="13">
        <f t="shared" si="0"/>
        <v>100</v>
      </c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/>
      <c r="E30" s="39"/>
      <c r="F30" s="47" t="s">
        <v>179</v>
      </c>
      <c r="G30" s="36"/>
      <c r="H30" s="3"/>
      <c r="I30" s="46"/>
      <c r="J30" s="46"/>
      <c r="K30" s="13"/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1</v>
      </c>
      <c r="E31" s="39">
        <v>311</v>
      </c>
      <c r="F31" s="47" t="s">
        <v>212</v>
      </c>
      <c r="G31" s="4"/>
      <c r="H31" s="3">
        <v>62000</v>
      </c>
      <c r="I31" s="3"/>
      <c r="J31" s="3"/>
      <c r="K31" s="13">
        <f t="shared" si="0"/>
        <v>62000</v>
      </c>
    </row>
    <row r="32" spans="1:11" s="19" customFormat="1" ht="15.75" customHeight="1" x14ac:dyDescent="0.2">
      <c r="A32" s="38">
        <v>6</v>
      </c>
      <c r="B32" s="39">
        <v>3</v>
      </c>
      <c r="C32" s="39">
        <v>11</v>
      </c>
      <c r="D32" s="39">
        <v>2</v>
      </c>
      <c r="E32" s="39">
        <v>311</v>
      </c>
      <c r="F32" s="47" t="s">
        <v>182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49">
        <v>6</v>
      </c>
      <c r="B33" s="50">
        <v>3</v>
      </c>
      <c r="C33" s="50">
        <v>11</v>
      </c>
      <c r="D33" s="50">
        <v>3</v>
      </c>
      <c r="E33" s="50">
        <v>311</v>
      </c>
      <c r="F33" s="47" t="s">
        <v>183</v>
      </c>
      <c r="G33" s="4"/>
      <c r="H33" s="3"/>
      <c r="I33" s="3"/>
      <c r="J33" s="3"/>
      <c r="K33" s="13">
        <f t="shared" si="0"/>
        <v>0</v>
      </c>
    </row>
    <row r="34" spans="1:11" s="19" customFormat="1" ht="15.75" customHeight="1" x14ac:dyDescent="0.2">
      <c r="A34" s="178">
        <v>6</v>
      </c>
      <c r="B34" s="180">
        <v>4</v>
      </c>
      <c r="C34" s="179" t="s">
        <v>63</v>
      </c>
      <c r="D34" s="36"/>
      <c r="E34" s="36"/>
      <c r="F34" s="43" t="s">
        <v>232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/>
      <c r="E35" s="39"/>
      <c r="F35" s="47" t="s">
        <v>128</v>
      </c>
      <c r="G35" s="35"/>
      <c r="H35" s="3"/>
      <c r="I35" s="16"/>
      <c r="J35" s="16"/>
      <c r="K35" s="13"/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1</v>
      </c>
      <c r="E36" s="39">
        <v>311</v>
      </c>
      <c r="F36" s="47" t="s">
        <v>233</v>
      </c>
      <c r="G36" s="1"/>
      <c r="H36" s="3">
        <v>7228564</v>
      </c>
      <c r="I36" s="2"/>
      <c r="J36" s="2"/>
      <c r="K36" s="13">
        <f t="shared" si="0"/>
        <v>7228564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2</v>
      </c>
      <c r="E37" s="39">
        <v>311</v>
      </c>
      <c r="F37" s="47" t="s">
        <v>297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3</v>
      </c>
      <c r="E38" s="39">
        <v>311</v>
      </c>
      <c r="F38" s="47" t="s">
        <v>234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4</v>
      </c>
      <c r="E39" s="39">
        <v>311</v>
      </c>
      <c r="F39" s="47" t="s">
        <v>179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38">
        <v>6</v>
      </c>
      <c r="B40" s="39">
        <v>4</v>
      </c>
      <c r="C40" s="39">
        <v>1</v>
      </c>
      <c r="D40" s="39">
        <v>5</v>
      </c>
      <c r="E40" s="39">
        <v>311</v>
      </c>
      <c r="F40" s="47" t="s">
        <v>212</v>
      </c>
      <c r="G40" s="1"/>
      <c r="H40" s="3"/>
      <c r="I40" s="2"/>
      <c r="J40" s="2"/>
      <c r="K40" s="13">
        <f t="shared" si="0"/>
        <v>0</v>
      </c>
    </row>
    <row r="41" spans="1:11" s="19" customFormat="1" ht="15.75" customHeight="1" x14ac:dyDescent="0.2">
      <c r="A41" s="178">
        <v>6</v>
      </c>
      <c r="B41" s="180">
        <v>5</v>
      </c>
      <c r="C41" s="179" t="s">
        <v>63</v>
      </c>
      <c r="D41" s="36"/>
      <c r="E41" s="36"/>
      <c r="F41" s="43" t="s">
        <v>178</v>
      </c>
      <c r="G41" s="35"/>
      <c r="H41" s="3"/>
      <c r="I41" s="16"/>
      <c r="J41" s="16"/>
      <c r="K41" s="13"/>
    </row>
    <row r="42" spans="1:11" s="19" customFormat="1" ht="15.75" customHeight="1" x14ac:dyDescent="0.2">
      <c r="A42" s="38">
        <v>6</v>
      </c>
      <c r="B42" s="39">
        <v>5</v>
      </c>
      <c r="C42" s="39">
        <v>2</v>
      </c>
      <c r="D42" s="39"/>
      <c r="E42" s="39">
        <v>311</v>
      </c>
      <c r="F42" s="45" t="s">
        <v>128</v>
      </c>
      <c r="G42" s="1"/>
      <c r="H42" s="3">
        <v>17249</v>
      </c>
      <c r="I42" s="2"/>
      <c r="J42" s="2"/>
      <c r="K42" s="13">
        <f t="shared" si="0"/>
        <v>17249</v>
      </c>
    </row>
    <row r="43" spans="1:11" s="19" customFormat="1" ht="15.75" customHeight="1" x14ac:dyDescent="0.2">
      <c r="A43" s="178">
        <v>6</v>
      </c>
      <c r="B43" s="180">
        <v>7</v>
      </c>
      <c r="C43" s="179" t="s">
        <v>63</v>
      </c>
      <c r="D43" s="36"/>
      <c r="E43" s="36"/>
      <c r="F43" s="43" t="s">
        <v>171</v>
      </c>
      <c r="G43" s="35"/>
      <c r="H43" s="3"/>
      <c r="I43" s="46"/>
      <c r="J43" s="16"/>
      <c r="K43" s="13"/>
    </row>
    <row r="44" spans="1:11" s="19" customFormat="1" ht="15.75" customHeight="1" x14ac:dyDescent="0.2">
      <c r="A44" s="38">
        <v>6</v>
      </c>
      <c r="B44" s="39">
        <v>7</v>
      </c>
      <c r="C44" s="39">
        <v>1</v>
      </c>
      <c r="D44" s="39"/>
      <c r="E44" s="39">
        <v>500</v>
      </c>
      <c r="F44" s="45" t="s">
        <v>171</v>
      </c>
      <c r="G44" s="1"/>
      <c r="H44" s="3">
        <v>5211</v>
      </c>
      <c r="I44" s="2"/>
      <c r="J44" s="2"/>
      <c r="K44" s="13">
        <f t="shared" si="0"/>
        <v>5211</v>
      </c>
    </row>
    <row r="45" spans="1:11" s="19" customFormat="1" ht="15.75" customHeight="1" x14ac:dyDescent="0.2">
      <c r="A45" s="178">
        <v>6</v>
      </c>
      <c r="B45" s="180">
        <v>8</v>
      </c>
      <c r="C45" s="179" t="s">
        <v>63</v>
      </c>
      <c r="D45" s="36"/>
      <c r="E45" s="36"/>
      <c r="F45" s="43" t="s">
        <v>102</v>
      </c>
      <c r="G45" s="35"/>
      <c r="H45" s="3"/>
      <c r="I45" s="16"/>
      <c r="J45" s="16"/>
      <c r="K45" s="13"/>
    </row>
    <row r="46" spans="1:11" s="19" customFormat="1" ht="15.75" customHeight="1" x14ac:dyDescent="0.2">
      <c r="A46" s="38">
        <v>6</v>
      </c>
      <c r="B46" s="39">
        <v>8</v>
      </c>
      <c r="C46" s="39">
        <v>1</v>
      </c>
      <c r="D46" s="39"/>
      <c r="E46" s="39">
        <v>500</v>
      </c>
      <c r="F46" s="47" t="s">
        <v>235</v>
      </c>
      <c r="G46" s="5"/>
      <c r="H46" s="3"/>
      <c r="I46" s="2"/>
      <c r="J46" s="3"/>
      <c r="K46" s="13">
        <f t="shared" si="0"/>
        <v>0</v>
      </c>
    </row>
    <row r="47" spans="1:11" s="19" customFormat="1" ht="15.75" customHeight="1" x14ac:dyDescent="0.2">
      <c r="A47" s="178">
        <v>6</v>
      </c>
      <c r="B47" s="180">
        <v>9</v>
      </c>
      <c r="C47" s="179" t="s">
        <v>63</v>
      </c>
      <c r="D47" s="36"/>
      <c r="E47" s="36"/>
      <c r="F47" s="43" t="s">
        <v>169</v>
      </c>
      <c r="G47" s="35"/>
      <c r="H47" s="3"/>
      <c r="I47" s="16"/>
      <c r="J47" s="16"/>
      <c r="K47" s="13"/>
    </row>
    <row r="48" spans="1:11" s="19" customFormat="1" ht="15.75" customHeight="1" x14ac:dyDescent="0.2">
      <c r="A48" s="38">
        <v>6</v>
      </c>
      <c r="B48" s="39">
        <v>9</v>
      </c>
      <c r="C48" s="39">
        <v>1</v>
      </c>
      <c r="D48" s="39"/>
      <c r="E48" s="39">
        <v>311</v>
      </c>
      <c r="F48" s="45" t="s">
        <v>170</v>
      </c>
      <c r="G48" s="1"/>
      <c r="H48" s="204"/>
      <c r="I48" s="200"/>
      <c r="J48" s="200"/>
      <c r="K48" s="181">
        <f t="shared" si="0"/>
        <v>0</v>
      </c>
    </row>
    <row r="49" spans="1:11" s="19" customFormat="1" ht="15.75" customHeight="1" x14ac:dyDescent="0.2">
      <c r="A49" s="38"/>
      <c r="B49" s="39"/>
      <c r="C49" s="39"/>
      <c r="D49" s="39"/>
      <c r="E49" s="39"/>
      <c r="F49" s="65" t="s">
        <v>42</v>
      </c>
      <c r="G49" s="35"/>
      <c r="H49" s="206">
        <f>+H48+H46+H44+H42+H39+H36+H40+H33+H31+H32+H29+H26+H25+H23+H22+H19+H14+H17+H12+H10+H9+H38+H37+H13</f>
        <v>7325874</v>
      </c>
      <c r="I49" s="206">
        <f t="shared" ref="I49:K49" si="2">+I48+I46+I44+I42+I39+I36+I40+I33+I31+I32+I29+I26+I25+I23+I22+I19+I14+I17+I12+I10+I9+I38+I37+I13</f>
        <v>0</v>
      </c>
      <c r="J49" s="206">
        <f t="shared" si="2"/>
        <v>0</v>
      </c>
      <c r="K49" s="276">
        <f t="shared" si="2"/>
        <v>7325874</v>
      </c>
    </row>
    <row r="50" spans="1:11" s="19" customFormat="1" ht="15.75" customHeight="1" thickBot="1" x14ac:dyDescent="0.25">
      <c r="A50" s="38"/>
      <c r="B50" s="39"/>
      <c r="C50" s="39"/>
      <c r="D50" s="39"/>
      <c r="E50" s="39"/>
      <c r="F50" s="65"/>
      <c r="G50" s="35"/>
      <c r="H50" s="16"/>
      <c r="I50" s="16"/>
      <c r="J50" s="16"/>
      <c r="K50" s="13">
        <f t="shared" ref="K50" si="3">+H50+I50-J50</f>
        <v>0</v>
      </c>
    </row>
    <row r="51" spans="1:11" s="19" customFormat="1" ht="15.75" customHeight="1" thickTop="1" x14ac:dyDescent="0.2">
      <c r="A51" s="52"/>
      <c r="B51" s="52"/>
      <c r="C51" s="52"/>
      <c r="D51" s="53"/>
      <c r="E51" s="53"/>
      <c r="F51" s="54"/>
      <c r="G51" s="55"/>
      <c r="H51" s="56"/>
      <c r="I51" s="56"/>
      <c r="J51" s="56"/>
      <c r="K51" s="56"/>
    </row>
    <row r="52" spans="1:11" ht="15.75" customHeight="1" thickBot="1" x14ac:dyDescent="0.25">
      <c r="A52" s="17"/>
      <c r="B52" s="17"/>
      <c r="C52" s="17"/>
      <c r="D52" s="18"/>
      <c r="E52" s="18"/>
      <c r="F52" s="19"/>
      <c r="G52" s="17"/>
      <c r="H52" s="19"/>
      <c r="I52" s="19"/>
      <c r="J52" s="19"/>
      <c r="K52" s="20" t="s">
        <v>36</v>
      </c>
    </row>
    <row r="53" spans="1:11" ht="15.75" customHeight="1" thickTop="1" thickBot="1" x14ac:dyDescent="0.25">
      <c r="A53" s="286" t="s">
        <v>107</v>
      </c>
      <c r="B53" s="289" t="s">
        <v>108</v>
      </c>
      <c r="C53" s="289" t="s">
        <v>109</v>
      </c>
      <c r="D53" s="289" t="s">
        <v>143</v>
      </c>
      <c r="E53" s="289" t="s">
        <v>187</v>
      </c>
      <c r="F53" s="21"/>
      <c r="G53" s="21" t="s">
        <v>29</v>
      </c>
      <c r="H53" s="22" t="s">
        <v>64</v>
      </c>
      <c r="I53" s="23"/>
      <c r="J53" s="23"/>
      <c r="K53" s="24"/>
    </row>
    <row r="54" spans="1:11" ht="15.75" customHeight="1" thickTop="1" x14ac:dyDescent="0.2">
      <c r="A54" s="287"/>
      <c r="B54" s="290"/>
      <c r="C54" s="290"/>
      <c r="D54" s="290"/>
      <c r="E54" s="290"/>
      <c r="F54" s="26" t="s">
        <v>30</v>
      </c>
      <c r="G54" s="26" t="s">
        <v>31</v>
      </c>
      <c r="H54" s="184">
        <f>+H3</f>
        <v>14</v>
      </c>
      <c r="I54" s="205"/>
      <c r="J54" s="205"/>
      <c r="K54" s="29" t="s">
        <v>195</v>
      </c>
    </row>
    <row r="55" spans="1:11" ht="15.75" customHeight="1" x14ac:dyDescent="0.2">
      <c r="A55" s="288"/>
      <c r="B55" s="291"/>
      <c r="C55" s="291"/>
      <c r="D55" s="291"/>
      <c r="E55" s="291"/>
      <c r="F55" s="30" t="s">
        <v>279</v>
      </c>
      <c r="G55" s="31" t="s">
        <v>32</v>
      </c>
      <c r="H55" s="185" t="str">
        <f>+H4</f>
        <v>SUPLEMENTAR</v>
      </c>
      <c r="I55" s="185" t="s">
        <v>196</v>
      </c>
      <c r="J55" s="185" t="s">
        <v>197</v>
      </c>
      <c r="K55" s="33" t="s">
        <v>198</v>
      </c>
    </row>
    <row r="56" spans="1:11" ht="15.75" customHeight="1" x14ac:dyDescent="0.2">
      <c r="A56" s="34"/>
      <c r="B56" s="35"/>
      <c r="C56" s="35"/>
      <c r="D56" s="36"/>
      <c r="E56" s="36"/>
      <c r="F56" s="37"/>
      <c r="G56" s="35"/>
      <c r="H56" s="16"/>
      <c r="I56" s="16"/>
      <c r="J56" s="16"/>
      <c r="K56" s="12"/>
    </row>
    <row r="57" spans="1:11" ht="15.75" customHeight="1" x14ac:dyDescent="0.2">
      <c r="A57" s="38"/>
      <c r="B57" s="39"/>
      <c r="C57" s="39"/>
      <c r="D57" s="36"/>
      <c r="E57" s="36"/>
      <c r="F57" s="69" t="s">
        <v>236</v>
      </c>
      <c r="G57" s="35"/>
      <c r="H57" s="16">
        <f>+H49</f>
        <v>7325874</v>
      </c>
      <c r="I57" s="16">
        <f>+I49</f>
        <v>0</v>
      </c>
      <c r="J57" s="16">
        <f t="shared" ref="J57:K57" si="4">+J49</f>
        <v>0</v>
      </c>
      <c r="K57" s="12">
        <f t="shared" si="4"/>
        <v>7325874</v>
      </c>
    </row>
    <row r="58" spans="1:11" ht="15.75" customHeight="1" x14ac:dyDescent="0.2">
      <c r="A58" s="178">
        <v>7</v>
      </c>
      <c r="B58" s="179" t="s">
        <v>63</v>
      </c>
      <c r="C58" s="179" t="s">
        <v>63</v>
      </c>
      <c r="D58" s="36"/>
      <c r="E58" s="36"/>
      <c r="F58" s="43" t="s">
        <v>129</v>
      </c>
      <c r="G58" s="35"/>
      <c r="H58" s="201"/>
      <c r="I58" s="16"/>
      <c r="J58" s="16"/>
      <c r="K58" s="12"/>
    </row>
    <row r="59" spans="1:11" ht="15.75" customHeight="1" x14ac:dyDescent="0.2">
      <c r="A59" s="178">
        <v>7</v>
      </c>
      <c r="B59" s="179">
        <v>1</v>
      </c>
      <c r="C59" s="179" t="s">
        <v>63</v>
      </c>
      <c r="D59" s="36"/>
      <c r="E59" s="36"/>
      <c r="F59" s="43" t="s">
        <v>130</v>
      </c>
      <c r="G59" s="35"/>
      <c r="H59" s="201"/>
      <c r="I59" s="16"/>
      <c r="J59" s="16"/>
      <c r="K59" s="12"/>
    </row>
    <row r="60" spans="1:11" ht="15.75" customHeight="1" x14ac:dyDescent="0.2">
      <c r="A60" s="38">
        <v>7</v>
      </c>
      <c r="B60" s="39">
        <v>1</v>
      </c>
      <c r="C60" s="39">
        <v>2</v>
      </c>
      <c r="D60" s="36"/>
      <c r="E60" s="36">
        <v>500</v>
      </c>
      <c r="F60" s="45" t="s">
        <v>79</v>
      </c>
      <c r="G60" s="202"/>
      <c r="H60" s="3"/>
      <c r="I60" s="2"/>
      <c r="J60" s="2"/>
      <c r="K60" s="13">
        <f t="shared" ref="K60:K90" si="5">+H60+I60-J60</f>
        <v>0</v>
      </c>
    </row>
    <row r="61" spans="1:11" ht="15.75" customHeight="1" x14ac:dyDescent="0.2">
      <c r="A61" s="38">
        <v>7</v>
      </c>
      <c r="B61" s="39">
        <v>1</v>
      </c>
      <c r="C61" s="39">
        <v>3</v>
      </c>
      <c r="D61" s="36"/>
      <c r="E61" s="36">
        <v>500</v>
      </c>
      <c r="F61" s="45" t="s">
        <v>131</v>
      </c>
      <c r="G61" s="1"/>
      <c r="H61" s="3">
        <v>5000</v>
      </c>
      <c r="I61" s="2"/>
      <c r="J61" s="2"/>
      <c r="K61" s="13">
        <f t="shared" si="5"/>
        <v>5000</v>
      </c>
    </row>
    <row r="62" spans="1:11" ht="15.75" customHeight="1" x14ac:dyDescent="0.2">
      <c r="A62" s="38">
        <v>7</v>
      </c>
      <c r="B62" s="39">
        <v>1</v>
      </c>
      <c r="C62" s="39">
        <v>7</v>
      </c>
      <c r="D62" s="36"/>
      <c r="E62" s="36"/>
      <c r="F62" s="51" t="s">
        <v>132</v>
      </c>
      <c r="G62" s="35"/>
      <c r="H62" s="3"/>
      <c r="I62" s="16"/>
      <c r="J62" s="16"/>
      <c r="K62" s="13"/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1</v>
      </c>
      <c r="E63" s="39">
        <v>500</v>
      </c>
      <c r="F63" s="45" t="s">
        <v>118</v>
      </c>
      <c r="G63" s="1"/>
      <c r="H63" s="3">
        <v>30000</v>
      </c>
      <c r="I63" s="2"/>
      <c r="J63" s="2"/>
      <c r="K63" s="13">
        <f t="shared" si="5"/>
        <v>30000</v>
      </c>
    </row>
    <row r="64" spans="1:11" ht="15.75" customHeight="1" x14ac:dyDescent="0.2">
      <c r="A64" s="38">
        <v>7</v>
      </c>
      <c r="B64" s="39">
        <v>1</v>
      </c>
      <c r="C64" s="39">
        <v>7</v>
      </c>
      <c r="D64" s="39">
        <v>2</v>
      </c>
      <c r="E64" s="39">
        <v>500</v>
      </c>
      <c r="F64" s="45" t="s">
        <v>120</v>
      </c>
      <c r="G64" s="1"/>
      <c r="H64" s="3">
        <v>50000</v>
      </c>
      <c r="I64" s="2"/>
      <c r="J64" s="2"/>
      <c r="K64" s="13">
        <f t="shared" si="5"/>
        <v>50000</v>
      </c>
    </row>
    <row r="65" spans="1:11" ht="15.75" customHeight="1" x14ac:dyDescent="0.2">
      <c r="A65" s="38">
        <v>7</v>
      </c>
      <c r="B65" s="39">
        <v>1</v>
      </c>
      <c r="C65" s="39">
        <v>8</v>
      </c>
      <c r="D65" s="36"/>
      <c r="E65" s="36"/>
      <c r="F65" s="37" t="s">
        <v>133</v>
      </c>
      <c r="G65" s="36"/>
      <c r="H65" s="3"/>
      <c r="I65" s="46"/>
      <c r="J65" s="46"/>
      <c r="K65" s="13"/>
    </row>
    <row r="66" spans="1:11" ht="15.75" customHeight="1" x14ac:dyDescent="0.2">
      <c r="A66" s="38">
        <v>7</v>
      </c>
      <c r="B66" s="39">
        <v>1</v>
      </c>
      <c r="C66" s="39">
        <v>8</v>
      </c>
      <c r="D66" s="39">
        <v>1</v>
      </c>
      <c r="E66" s="39">
        <v>500</v>
      </c>
      <c r="F66" s="45" t="s">
        <v>123</v>
      </c>
      <c r="G66" s="4"/>
      <c r="H66" s="3">
        <v>2000</v>
      </c>
      <c r="I66" s="3"/>
      <c r="J66" s="3"/>
      <c r="K66" s="13">
        <f t="shared" si="5"/>
        <v>2000</v>
      </c>
    </row>
    <row r="67" spans="1:11" ht="15.75" customHeight="1" x14ac:dyDescent="0.2">
      <c r="A67" s="38">
        <v>7</v>
      </c>
      <c r="B67" s="39">
        <v>1</v>
      </c>
      <c r="C67" s="39">
        <v>10</v>
      </c>
      <c r="D67" s="36"/>
      <c r="E67" s="36">
        <v>500</v>
      </c>
      <c r="F67" s="45" t="s">
        <v>237</v>
      </c>
      <c r="G67" s="4"/>
      <c r="H67" s="2"/>
      <c r="I67" s="3"/>
      <c r="J67" s="3"/>
      <c r="K67" s="13">
        <f t="shared" si="5"/>
        <v>0</v>
      </c>
    </row>
    <row r="68" spans="1:11" ht="15.75" customHeight="1" x14ac:dyDescent="0.2">
      <c r="A68" s="38">
        <v>7</v>
      </c>
      <c r="B68" s="39">
        <v>1</v>
      </c>
      <c r="C68" s="39">
        <v>11</v>
      </c>
      <c r="D68" s="36"/>
      <c r="E68" s="36"/>
      <c r="F68" s="37" t="s">
        <v>144</v>
      </c>
      <c r="G68" s="36"/>
      <c r="H68" s="2"/>
      <c r="I68" s="46"/>
      <c r="J68" s="46"/>
      <c r="K68" s="13"/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1</v>
      </c>
      <c r="E69" s="39">
        <v>500</v>
      </c>
      <c r="F69" s="45" t="s">
        <v>118</v>
      </c>
      <c r="G69" s="4"/>
      <c r="H69" s="2"/>
      <c r="I69" s="2"/>
      <c r="J69" s="2"/>
      <c r="K69" s="13">
        <f t="shared" si="5"/>
        <v>0</v>
      </c>
    </row>
    <row r="70" spans="1:11" ht="15.75" customHeight="1" x14ac:dyDescent="0.2">
      <c r="A70" s="38">
        <v>7</v>
      </c>
      <c r="B70" s="39">
        <v>1</v>
      </c>
      <c r="C70" s="39">
        <v>11</v>
      </c>
      <c r="D70" s="39">
        <v>2</v>
      </c>
      <c r="E70" s="39">
        <v>500</v>
      </c>
      <c r="F70" s="45" t="s">
        <v>120</v>
      </c>
      <c r="G70" s="4"/>
      <c r="H70" s="2"/>
      <c r="I70" s="3"/>
      <c r="J70" s="3"/>
      <c r="K70" s="13">
        <f t="shared" si="5"/>
        <v>0</v>
      </c>
    </row>
    <row r="71" spans="1:11" ht="15.75" customHeight="1" x14ac:dyDescent="0.2">
      <c r="A71" s="38">
        <v>7</v>
      </c>
      <c r="B71" s="39">
        <v>1</v>
      </c>
      <c r="C71" s="39">
        <v>99</v>
      </c>
      <c r="D71" s="39"/>
      <c r="E71" s="39">
        <v>500</v>
      </c>
      <c r="F71" s="45" t="s">
        <v>122</v>
      </c>
      <c r="G71" s="4"/>
      <c r="H71" s="2"/>
      <c r="I71" s="3"/>
      <c r="J71" s="3"/>
      <c r="K71" s="13">
        <f t="shared" si="5"/>
        <v>0</v>
      </c>
    </row>
    <row r="72" spans="1:11" ht="15.75" customHeight="1" x14ac:dyDescent="0.2">
      <c r="A72" s="178">
        <v>7</v>
      </c>
      <c r="B72" s="179">
        <v>2</v>
      </c>
      <c r="C72" s="179" t="s">
        <v>63</v>
      </c>
      <c r="D72" s="36"/>
      <c r="E72" s="36"/>
      <c r="F72" s="43" t="s">
        <v>134</v>
      </c>
      <c r="G72" s="36"/>
      <c r="H72" s="6"/>
      <c r="I72" s="46"/>
      <c r="J72" s="46"/>
      <c r="K72" s="13"/>
    </row>
    <row r="73" spans="1:11" ht="15.75" customHeight="1" x14ac:dyDescent="0.2">
      <c r="A73" s="38">
        <v>7</v>
      </c>
      <c r="B73" s="39">
        <v>2</v>
      </c>
      <c r="C73" s="39">
        <v>1</v>
      </c>
      <c r="D73" s="36"/>
      <c r="E73" s="36">
        <v>500</v>
      </c>
      <c r="F73" s="45" t="s">
        <v>135</v>
      </c>
      <c r="G73" s="4"/>
      <c r="H73" s="3">
        <v>37000</v>
      </c>
      <c r="I73" s="3"/>
      <c r="J73" s="3"/>
      <c r="K73" s="13">
        <f t="shared" si="5"/>
        <v>37000</v>
      </c>
    </row>
    <row r="74" spans="1:11" ht="15.75" customHeight="1" x14ac:dyDescent="0.2">
      <c r="A74" s="38">
        <v>7</v>
      </c>
      <c r="B74" s="39">
        <v>2</v>
      </c>
      <c r="C74" s="39">
        <v>99</v>
      </c>
      <c r="D74" s="36"/>
      <c r="E74" s="36">
        <v>500</v>
      </c>
      <c r="F74" s="45" t="s">
        <v>122</v>
      </c>
      <c r="G74" s="4"/>
      <c r="H74" s="2">
        <v>3792</v>
      </c>
      <c r="I74" s="3"/>
      <c r="J74" s="3"/>
      <c r="K74" s="13">
        <f t="shared" si="5"/>
        <v>3792</v>
      </c>
    </row>
    <row r="75" spans="1:11" ht="15.75" customHeight="1" x14ac:dyDescent="0.2">
      <c r="A75" s="178">
        <v>8</v>
      </c>
      <c r="B75" s="179" t="s">
        <v>63</v>
      </c>
      <c r="C75" s="179" t="s">
        <v>63</v>
      </c>
      <c r="D75" s="36"/>
      <c r="E75" s="36"/>
      <c r="F75" s="43" t="s">
        <v>149</v>
      </c>
      <c r="G75" s="36"/>
      <c r="H75" s="3"/>
      <c r="I75" s="46"/>
      <c r="J75" s="46"/>
      <c r="K75" s="13"/>
    </row>
    <row r="76" spans="1:11" ht="15.75" customHeight="1" x14ac:dyDescent="0.2">
      <c r="A76" s="178">
        <v>8</v>
      </c>
      <c r="B76" s="179">
        <v>1</v>
      </c>
      <c r="C76" s="179" t="s">
        <v>63</v>
      </c>
      <c r="D76" s="36"/>
      <c r="E76" s="36"/>
      <c r="F76" s="43" t="s">
        <v>150</v>
      </c>
      <c r="G76" s="36"/>
      <c r="H76" s="3"/>
      <c r="I76" s="46"/>
      <c r="J76" s="46"/>
      <c r="K76" s="13"/>
    </row>
    <row r="77" spans="1:11" ht="15.75" customHeight="1" x14ac:dyDescent="0.2">
      <c r="A77" s="38">
        <v>8</v>
      </c>
      <c r="B77" s="39">
        <v>1</v>
      </c>
      <c r="C77" s="39">
        <v>99</v>
      </c>
      <c r="D77" s="39"/>
      <c r="E77" s="39">
        <v>500</v>
      </c>
      <c r="F77" s="45" t="s">
        <v>94</v>
      </c>
      <c r="G77" s="4"/>
      <c r="H77" s="2">
        <v>17000</v>
      </c>
      <c r="I77" s="3"/>
      <c r="J77" s="3"/>
      <c r="K77" s="13">
        <f t="shared" si="5"/>
        <v>17000</v>
      </c>
    </row>
    <row r="78" spans="1:11" ht="15.75" customHeight="1" x14ac:dyDescent="0.2">
      <c r="A78" s="38"/>
      <c r="B78" s="39"/>
      <c r="C78" s="39"/>
      <c r="D78" s="36"/>
      <c r="E78" s="36"/>
      <c r="F78" s="45"/>
      <c r="G78" s="35"/>
      <c r="H78" s="2"/>
      <c r="I78" s="16"/>
      <c r="J78" s="16"/>
      <c r="K78" s="13"/>
    </row>
    <row r="79" spans="1:11" ht="15.75" customHeight="1" x14ac:dyDescent="0.2">
      <c r="A79" s="38"/>
      <c r="B79" s="39"/>
      <c r="C79" s="39"/>
      <c r="D79" s="36"/>
      <c r="E79" s="36"/>
      <c r="F79" s="40" t="s">
        <v>35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79" t="s">
        <v>63</v>
      </c>
      <c r="C80" s="179" t="s">
        <v>63</v>
      </c>
      <c r="D80" s="36"/>
      <c r="E80" s="36"/>
      <c r="F80" s="43" t="s">
        <v>137</v>
      </c>
      <c r="G80" s="36"/>
      <c r="H80" s="201"/>
      <c r="I80" s="46"/>
      <c r="J80" s="46"/>
      <c r="K80" s="13"/>
    </row>
    <row r="81" spans="1:11" ht="15.75" customHeight="1" x14ac:dyDescent="0.2">
      <c r="A81" s="178">
        <v>10</v>
      </c>
      <c r="B81" s="180">
        <v>4</v>
      </c>
      <c r="C81" s="179" t="s">
        <v>63</v>
      </c>
      <c r="D81" s="36"/>
      <c r="E81" s="36"/>
      <c r="F81" s="43" t="s">
        <v>136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6"/>
      <c r="E82" s="36"/>
      <c r="F82" s="51" t="s">
        <v>128</v>
      </c>
      <c r="G82" s="36"/>
      <c r="H82" s="201"/>
      <c r="I82" s="46"/>
      <c r="J82" s="46"/>
      <c r="K82" s="13"/>
    </row>
    <row r="83" spans="1:11" ht="15.75" customHeight="1" x14ac:dyDescent="0.2">
      <c r="A83" s="38">
        <v>10</v>
      </c>
      <c r="B83" s="39">
        <v>4</v>
      </c>
      <c r="C83" s="39">
        <v>1</v>
      </c>
      <c r="D83" s="39">
        <v>1</v>
      </c>
      <c r="E83" s="39">
        <v>311</v>
      </c>
      <c r="F83" s="45" t="s">
        <v>34</v>
      </c>
      <c r="G83" s="4">
        <v>1</v>
      </c>
      <c r="H83" s="201">
        <v>382181</v>
      </c>
      <c r="I83" s="3">
        <v>500</v>
      </c>
      <c r="J83" s="3"/>
      <c r="K83" s="13">
        <f t="shared" si="5"/>
        <v>382681</v>
      </c>
    </row>
    <row r="84" spans="1:11" ht="15.75" customHeight="1" x14ac:dyDescent="0.2">
      <c r="A84" s="178">
        <v>10</v>
      </c>
      <c r="B84" s="180">
        <v>9</v>
      </c>
      <c r="C84" s="179" t="s">
        <v>63</v>
      </c>
      <c r="D84" s="36"/>
      <c r="E84" s="36"/>
      <c r="F84" s="43" t="s">
        <v>238</v>
      </c>
      <c r="G84" s="35"/>
      <c r="H84" s="201"/>
      <c r="I84" s="16"/>
      <c r="J84" s="16"/>
      <c r="K84" s="13"/>
    </row>
    <row r="85" spans="1:11" ht="15.75" customHeight="1" x14ac:dyDescent="0.2">
      <c r="A85" s="38">
        <v>10</v>
      </c>
      <c r="B85" s="39">
        <v>9</v>
      </c>
      <c r="C85" s="39">
        <v>1</v>
      </c>
      <c r="D85" s="39"/>
      <c r="E85" s="39">
        <v>311</v>
      </c>
      <c r="F85" s="47" t="s">
        <v>170</v>
      </c>
      <c r="G85" s="1"/>
      <c r="H85" s="201"/>
      <c r="I85" s="2"/>
      <c r="J85" s="2"/>
      <c r="K85" s="13">
        <f t="shared" si="5"/>
        <v>0</v>
      </c>
    </row>
    <row r="86" spans="1:11" ht="15.75" customHeight="1" x14ac:dyDescent="0.2">
      <c r="A86" s="38"/>
      <c r="B86" s="39"/>
      <c r="C86" s="39"/>
      <c r="D86" s="39"/>
      <c r="E86" s="39"/>
      <c r="F86" s="47"/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2" t="s">
        <v>63</v>
      </c>
      <c r="C87" s="42" t="s">
        <v>63</v>
      </c>
      <c r="D87" s="39"/>
      <c r="E87" s="39"/>
      <c r="F87" s="43" t="s">
        <v>204</v>
      </c>
      <c r="G87" s="35"/>
      <c r="H87" s="201"/>
      <c r="I87" s="16"/>
      <c r="J87" s="16"/>
      <c r="K87" s="13"/>
    </row>
    <row r="88" spans="1:11" ht="15.75" customHeight="1" x14ac:dyDescent="0.2">
      <c r="A88" s="41">
        <v>15</v>
      </c>
      <c r="B88" s="44">
        <v>1</v>
      </c>
      <c r="C88" s="42" t="s">
        <v>63</v>
      </c>
      <c r="D88" s="39"/>
      <c r="E88" s="39"/>
      <c r="F88" s="43" t="s">
        <v>13</v>
      </c>
      <c r="G88" s="35"/>
      <c r="H88" s="201"/>
      <c r="I88" s="16"/>
      <c r="J88" s="16"/>
      <c r="K88" s="13"/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311</v>
      </c>
      <c r="F89" s="45" t="s">
        <v>13</v>
      </c>
      <c r="G89" s="1"/>
      <c r="H89" s="201"/>
      <c r="I89" s="2"/>
      <c r="J89" s="2"/>
      <c r="K89" s="13">
        <f t="shared" si="5"/>
        <v>0</v>
      </c>
    </row>
    <row r="90" spans="1:11" ht="15.75" customHeight="1" x14ac:dyDescent="0.2">
      <c r="A90" s="38">
        <v>15</v>
      </c>
      <c r="B90" s="39">
        <v>1</v>
      </c>
      <c r="C90" s="39">
        <v>1</v>
      </c>
      <c r="D90" s="39"/>
      <c r="E90" s="39">
        <v>500</v>
      </c>
      <c r="F90" s="45" t="s">
        <v>13</v>
      </c>
      <c r="G90" s="1"/>
      <c r="H90" s="201"/>
      <c r="I90" s="2"/>
      <c r="J90" s="2"/>
      <c r="K90" s="13">
        <f t="shared" si="5"/>
        <v>0</v>
      </c>
    </row>
    <row r="91" spans="1:11" ht="15.75" customHeight="1" x14ac:dyDescent="0.2">
      <c r="A91" s="38"/>
      <c r="B91" s="39"/>
      <c r="C91" s="39"/>
      <c r="D91" s="39"/>
      <c r="E91" s="39"/>
      <c r="F91" s="47"/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2" t="s">
        <v>63</v>
      </c>
      <c r="C92" s="42" t="s">
        <v>63</v>
      </c>
      <c r="D92" s="39"/>
      <c r="E92" s="39"/>
      <c r="F92" s="43" t="s">
        <v>292</v>
      </c>
      <c r="G92" s="35"/>
      <c r="H92" s="201"/>
      <c r="I92" s="16"/>
      <c r="J92" s="16"/>
      <c r="K92" s="13"/>
    </row>
    <row r="93" spans="1:11" ht="15.75" customHeight="1" x14ac:dyDescent="0.2">
      <c r="A93" s="41">
        <v>16</v>
      </c>
      <c r="B93" s="44">
        <v>1</v>
      </c>
      <c r="C93" s="42" t="s">
        <v>63</v>
      </c>
      <c r="D93" s="39"/>
      <c r="E93" s="39"/>
      <c r="F93" s="43" t="s">
        <v>293</v>
      </c>
      <c r="G93" s="35"/>
      <c r="H93" s="201"/>
      <c r="I93" s="16"/>
      <c r="J93" s="16"/>
      <c r="K93" s="13"/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311</v>
      </c>
      <c r="F94" s="45" t="s">
        <v>294</v>
      </c>
      <c r="G94" s="1"/>
      <c r="H94" s="201">
        <v>50846</v>
      </c>
      <c r="I94" s="2"/>
      <c r="J94" s="2"/>
      <c r="K94" s="13">
        <f t="shared" ref="K94:K95" si="6">+H94+I94-J94</f>
        <v>50846</v>
      </c>
    </row>
    <row r="95" spans="1:11" ht="15.75" customHeight="1" x14ac:dyDescent="0.2">
      <c r="A95" s="38">
        <v>16</v>
      </c>
      <c r="B95" s="39">
        <v>1</v>
      </c>
      <c r="C95" s="39">
        <v>1</v>
      </c>
      <c r="D95" s="39"/>
      <c r="E95" s="39">
        <v>500</v>
      </c>
      <c r="F95" s="45" t="s">
        <v>294</v>
      </c>
      <c r="G95" s="1"/>
      <c r="H95" s="201">
        <v>9922</v>
      </c>
      <c r="I95" s="2"/>
      <c r="J95" s="2"/>
      <c r="K95" s="13">
        <f t="shared" si="6"/>
        <v>9922</v>
      </c>
    </row>
    <row r="96" spans="1:11" ht="15.75" customHeight="1" x14ac:dyDescent="0.2">
      <c r="A96" s="38"/>
      <c r="B96" s="39"/>
      <c r="C96" s="39"/>
      <c r="D96" s="39"/>
      <c r="E96" s="39"/>
      <c r="F96" s="45"/>
      <c r="G96" s="35"/>
      <c r="H96" s="251"/>
      <c r="I96" s="250"/>
      <c r="J96" s="250"/>
      <c r="K96" s="181"/>
    </row>
    <row r="97" spans="1:11" ht="15.75" customHeight="1" thickBot="1" x14ac:dyDescent="0.25">
      <c r="A97" s="66"/>
      <c r="B97" s="67"/>
      <c r="C97" s="67"/>
      <c r="D97" s="67"/>
      <c r="E97" s="67"/>
      <c r="F97" s="182"/>
      <c r="G97" s="198"/>
      <c r="H97" s="249">
        <f>+H95+H94+H90+H89+H85+H83+H77+H74+H73+H71+H70+H69+H67+H64+H66+H63+H61+H60+H57</f>
        <v>7913615</v>
      </c>
      <c r="I97" s="199">
        <f t="shared" ref="I97:K97" si="7">+I95+I94+I90+I89+I85+I83+I77+I74+I73+I71+I70+I69+I67+I64+I66+I63+I61+I60+I57</f>
        <v>500</v>
      </c>
      <c r="J97" s="14">
        <f t="shared" si="7"/>
        <v>0</v>
      </c>
      <c r="K97" s="183">
        <f t="shared" si="7"/>
        <v>7914115</v>
      </c>
    </row>
    <row r="98" spans="1:11" ht="15.75" customHeight="1" thickTop="1" x14ac:dyDescent="0.2"/>
  </sheetData>
  <sheetProtection algorithmName="SHA-512" hashValue="jfDXdafM/dP2y0XWD+5fdwp5oFovkbk6Ir6m9Bipd6lKeabJppdonyNYI34vvs75OacwxS+2NIvpp8zdFZoteQ==" saltValue="3STlchdfNiYH4HPFVpsgiA==" spinCount="100000" sheet="1" objects="1" scenarios="1"/>
  <mergeCells count="10">
    <mergeCell ref="A53:A55"/>
    <mergeCell ref="B53:B55"/>
    <mergeCell ref="C53:C55"/>
    <mergeCell ref="D53:D55"/>
    <mergeCell ref="E53:E55"/>
    <mergeCell ref="A2:A4"/>
    <mergeCell ref="B2:B4"/>
    <mergeCell ref="C2:C4"/>
    <mergeCell ref="D2:D4"/>
    <mergeCell ref="E2:E4"/>
  </mergeCells>
  <phoneticPr fontId="0" type="noConversion"/>
  <conditionalFormatting sqref="K9:K12 K14:K48">
    <cfRule type="cellIs" dxfId="10" priority="4" operator="lessThan">
      <formula>0</formula>
    </cfRule>
  </conditionalFormatting>
  <conditionalFormatting sqref="K60:K90 K97">
    <cfRule type="cellIs" dxfId="9" priority="3" operator="lessThan">
      <formula>0</formula>
    </cfRule>
  </conditionalFormatting>
  <conditionalFormatting sqref="K91:K96">
    <cfRule type="cellIs" dxfId="8" priority="2" operator="lessThan">
      <formula>0</formula>
    </cfRule>
  </conditionalFormatting>
  <conditionalFormatting sqref="K13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228" activePane="bottomRight" state="frozen"/>
      <selection pane="topRight"/>
      <selection pane="bottomLeft"/>
      <selection pane="bottomRight" activeCell="F256" sqref="F256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2" t="s">
        <v>116</v>
      </c>
      <c r="B2" s="293"/>
      <c r="C2" s="293"/>
      <c r="D2" s="294"/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5" t="s">
        <v>104</v>
      </c>
      <c r="B3" s="296" t="s">
        <v>105</v>
      </c>
      <c r="C3" s="296" t="s">
        <v>106</v>
      </c>
      <c r="D3" s="296" t="s">
        <v>142</v>
      </c>
      <c r="E3" s="290"/>
      <c r="F3" s="26" t="s">
        <v>37</v>
      </c>
      <c r="G3" s="26" t="s">
        <v>31</v>
      </c>
      <c r="H3" s="27">
        <f>+RECEITA!H3</f>
        <v>14</v>
      </c>
      <c r="I3" s="28"/>
      <c r="J3" s="28"/>
      <c r="K3" s="29" t="s">
        <v>195</v>
      </c>
    </row>
    <row r="4" spans="1:11" s="25" customFormat="1" ht="16.5" customHeight="1" x14ac:dyDescent="0.15">
      <c r="A4" s="288"/>
      <c r="B4" s="291"/>
      <c r="C4" s="291"/>
      <c r="D4" s="291"/>
      <c r="E4" s="291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/>
      <c r="H11" s="232">
        <v>3691826</v>
      </c>
      <c r="I11" s="232"/>
      <c r="J11" s="232"/>
      <c r="K11" s="225">
        <f t="shared" si="0"/>
        <v>3691826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31733</v>
      </c>
      <c r="I13" s="232"/>
      <c r="J13" s="232"/>
      <c r="K13" s="225">
        <f t="shared" si="0"/>
        <v>31733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570584</v>
      </c>
      <c r="I17" s="232"/>
      <c r="J17" s="232"/>
      <c r="K17" s="225">
        <f t="shared" si="0"/>
        <v>570584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/>
      <c r="H21" s="232">
        <v>14789</v>
      </c>
      <c r="I21" s="232"/>
      <c r="J21" s="232"/>
      <c r="K21" s="225">
        <f t="shared" si="0"/>
        <v>14789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/>
      <c r="H25" s="232">
        <v>62269</v>
      </c>
      <c r="I25" s="232"/>
      <c r="J25" s="232"/>
      <c r="K25" s="225">
        <f t="shared" si="0"/>
        <v>62269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218630</v>
      </c>
      <c r="I29" s="232"/>
      <c r="J29" s="232"/>
      <c r="K29" s="225">
        <f t="shared" si="0"/>
        <v>218630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/>
      <c r="H31" s="232">
        <v>786994</v>
      </c>
      <c r="I31" s="232"/>
      <c r="J31" s="232"/>
      <c r="K31" s="225">
        <f t="shared" si="0"/>
        <v>786994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312472</v>
      </c>
      <c r="I33" s="232"/>
      <c r="J33" s="232"/>
      <c r="K33" s="225">
        <f t="shared" si="0"/>
        <v>312472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/>
      <c r="H36" s="232">
        <v>5503</v>
      </c>
      <c r="I36" s="232"/>
      <c r="J36" s="232"/>
      <c r="K36" s="225">
        <f t="shared" si="0"/>
        <v>5503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1300</v>
      </c>
      <c r="I41" s="232"/>
      <c r="J41" s="232"/>
      <c r="K41" s="225">
        <f t="shared" si="0"/>
        <v>1300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/>
      <c r="H43" s="232">
        <v>1908</v>
      </c>
      <c r="I43" s="232"/>
      <c r="J43" s="232"/>
      <c r="K43" s="225">
        <f t="shared" si="0"/>
        <v>1908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1280</v>
      </c>
      <c r="I46" s="233"/>
      <c r="J46" s="233"/>
      <c r="K46" s="226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5700280</v>
      </c>
      <c r="I47" s="224">
        <f t="shared" ref="I47:K47" si="1">+I46+I45+I44+I43+I42+I41+I40+I39+I37+I36+I34+I33+I32+I31+I30+I29+I28+I27+I26+I25+I24+I23+I22+I21+I20+I19+I18+I17+I16+I15+I14+I13+I12+I11+I10+I9</f>
        <v>0</v>
      </c>
      <c r="J47" s="224">
        <f t="shared" si="1"/>
        <v>0</v>
      </c>
      <c r="K47" s="225">
        <f t="shared" si="1"/>
        <v>5700280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2" t="s">
        <v>116</v>
      </c>
      <c r="B51" s="293"/>
      <c r="C51" s="293"/>
      <c r="D51" s="294"/>
      <c r="E51" s="289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5" t="s">
        <v>104</v>
      </c>
      <c r="B52" s="296" t="s">
        <v>105</v>
      </c>
      <c r="C52" s="296" t="s">
        <v>106</v>
      </c>
      <c r="D52" s="296" t="s">
        <v>142</v>
      </c>
      <c r="E52" s="290"/>
      <c r="F52" s="26" t="s">
        <v>37</v>
      </c>
      <c r="G52" s="26" t="s">
        <v>31</v>
      </c>
      <c r="H52" s="27">
        <f>+H3</f>
        <v>14</v>
      </c>
      <c r="I52" s="28"/>
      <c r="J52" s="28"/>
      <c r="K52" s="29" t="s">
        <v>195</v>
      </c>
    </row>
    <row r="53" spans="1:11" ht="16.5" customHeight="1" x14ac:dyDescent="0.2">
      <c r="A53" s="288"/>
      <c r="B53" s="291"/>
      <c r="C53" s="291"/>
      <c r="D53" s="291"/>
      <c r="E53" s="291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5700280</v>
      </c>
      <c r="I55" s="224">
        <f>+I47</f>
        <v>0</v>
      </c>
      <c r="J55" s="224">
        <f>+J47</f>
        <v>0</v>
      </c>
      <c r="K55" s="225">
        <f>+K47</f>
        <v>5700280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/>
      <c r="I58" s="232"/>
      <c r="J58" s="232"/>
      <c r="K58" s="225">
        <f t="shared" si="2"/>
        <v>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44761</v>
      </c>
      <c r="I61" s="232"/>
      <c r="J61" s="232"/>
      <c r="K61" s="225">
        <f t="shared" si="2"/>
        <v>44761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496</v>
      </c>
      <c r="I69" s="232"/>
      <c r="J69" s="232"/>
      <c r="K69" s="225">
        <f t="shared" si="2"/>
        <v>496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4644</v>
      </c>
      <c r="I71" s="232"/>
      <c r="J71" s="232"/>
      <c r="K71" s="225">
        <f t="shared" si="2"/>
        <v>4644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992760</v>
      </c>
      <c r="I76" s="232"/>
      <c r="J76" s="232"/>
      <c r="K76" s="225">
        <f t="shared" si="2"/>
        <v>992760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313440</v>
      </c>
      <c r="I78" s="232"/>
      <c r="J78" s="232"/>
      <c r="K78" s="225">
        <f t="shared" si="2"/>
        <v>313440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1392</v>
      </c>
      <c r="I80" s="232"/>
      <c r="J80" s="232"/>
      <c r="K80" s="225">
        <f t="shared" si="2"/>
        <v>1392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>
        <v>6010</v>
      </c>
      <c r="I82" s="232"/>
      <c r="J82" s="232"/>
      <c r="K82" s="225">
        <f t="shared" si="2"/>
        <v>6010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2951</v>
      </c>
      <c r="I85" s="232"/>
      <c r="J85" s="232"/>
      <c r="K85" s="225">
        <f t="shared" si="2"/>
        <v>2951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7073734</v>
      </c>
      <c r="I97" s="224">
        <f t="shared" ref="I97:K97" si="3">+I96+I95+I94+I93+I92+I91+I90+I89+I86+I85++I83+I82+I81+I80+I79+I78+I77+I76+I74+I73+I72+I71+I70+I69+I65+I66+I64+I63+I62+I61+I59+I58+I57+I56+I55</f>
        <v>0</v>
      </c>
      <c r="J97" s="224">
        <f t="shared" si="3"/>
        <v>0</v>
      </c>
      <c r="K97" s="225">
        <f t="shared" si="3"/>
        <v>7073734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2" t="s">
        <v>116</v>
      </c>
      <c r="B101" s="293"/>
      <c r="C101" s="293"/>
      <c r="D101" s="294"/>
      <c r="E101" s="289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5" t="s">
        <v>104</v>
      </c>
      <c r="B102" s="296" t="s">
        <v>105</v>
      </c>
      <c r="C102" s="296" t="s">
        <v>106</v>
      </c>
      <c r="D102" s="296" t="s">
        <v>142</v>
      </c>
      <c r="E102" s="290"/>
      <c r="F102" s="26" t="s">
        <v>37</v>
      </c>
      <c r="G102" s="26" t="s">
        <v>31</v>
      </c>
      <c r="H102" s="27">
        <f>+H52</f>
        <v>14</v>
      </c>
      <c r="I102" s="28"/>
      <c r="J102" s="28"/>
      <c r="K102" s="29" t="s">
        <v>195</v>
      </c>
    </row>
    <row r="103" spans="1:11" ht="16.5" customHeight="1" x14ac:dyDescent="0.2">
      <c r="A103" s="288"/>
      <c r="B103" s="291"/>
      <c r="C103" s="291"/>
      <c r="D103" s="291"/>
      <c r="E103" s="291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7073734</v>
      </c>
      <c r="I105" s="224">
        <f t="shared" ref="I105:K105" si="4">+I97</f>
        <v>0</v>
      </c>
      <c r="J105" s="224">
        <f t="shared" si="4"/>
        <v>0</v>
      </c>
      <c r="K105" s="225">
        <f t="shared" si="4"/>
        <v>7073734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10000</v>
      </c>
      <c r="I107" s="232"/>
      <c r="J107" s="232"/>
      <c r="K107" s="225">
        <f t="shared" ref="K107:K146" si="5">H107+I107-J107</f>
        <v>10000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36349</v>
      </c>
      <c r="I108" s="232"/>
      <c r="J108" s="232"/>
      <c r="K108" s="225">
        <f t="shared" si="5"/>
        <v>36349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50922</v>
      </c>
      <c r="I110" s="232"/>
      <c r="J110" s="232"/>
      <c r="K110" s="225">
        <f t="shared" si="5"/>
        <v>50922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2500</v>
      </c>
      <c r="I119" s="232"/>
      <c r="J119" s="232"/>
      <c r="K119" s="225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1179</v>
      </c>
      <c r="I125" s="232"/>
      <c r="J125" s="232"/>
      <c r="K125" s="225">
        <f t="shared" si="5"/>
        <v>1179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18815</v>
      </c>
      <c r="I126" s="232"/>
      <c r="J126" s="232"/>
      <c r="K126" s="225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3792</v>
      </c>
      <c r="I127" s="232"/>
      <c r="J127" s="232"/>
      <c r="K127" s="225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>
        <v>220</v>
      </c>
      <c r="I136" s="232"/>
      <c r="J136" s="232"/>
      <c r="K136" s="225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21000</v>
      </c>
      <c r="I143" s="232"/>
      <c r="J143" s="232"/>
      <c r="K143" s="225">
        <f t="shared" si="5"/>
        <v>21000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2900</v>
      </c>
      <c r="I144" s="232"/>
      <c r="J144" s="232"/>
      <c r="K144" s="225">
        <f t="shared" si="5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7222411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0</v>
      </c>
      <c r="J147" s="224">
        <f t="shared" si="6"/>
        <v>0</v>
      </c>
      <c r="K147" s="225">
        <f t="shared" si="6"/>
        <v>7222411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2" t="s">
        <v>116</v>
      </c>
      <c r="B151" s="293"/>
      <c r="C151" s="293"/>
      <c r="D151" s="294"/>
      <c r="E151" s="289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5" t="s">
        <v>104</v>
      </c>
      <c r="B152" s="296" t="s">
        <v>105</v>
      </c>
      <c r="C152" s="296" t="s">
        <v>106</v>
      </c>
      <c r="D152" s="296" t="s">
        <v>142</v>
      </c>
      <c r="E152" s="290"/>
      <c r="F152" s="26" t="s">
        <v>37</v>
      </c>
      <c r="G152" s="26" t="s">
        <v>31</v>
      </c>
      <c r="H152" s="27">
        <f>+H3</f>
        <v>14</v>
      </c>
      <c r="I152" s="28"/>
      <c r="J152" s="28"/>
      <c r="K152" s="29" t="s">
        <v>195</v>
      </c>
    </row>
    <row r="153" spans="1:11" s="25" customFormat="1" ht="16.5" customHeight="1" x14ac:dyDescent="0.15">
      <c r="A153" s="288"/>
      <c r="B153" s="291"/>
      <c r="C153" s="291"/>
      <c r="D153" s="291"/>
      <c r="E153" s="291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7222411</v>
      </c>
      <c r="I155" s="224">
        <f t="shared" ref="I155:K155" si="7">+I147</f>
        <v>0</v>
      </c>
      <c r="J155" s="224">
        <f t="shared" si="7"/>
        <v>0</v>
      </c>
      <c r="K155" s="225">
        <f t="shared" si="7"/>
        <v>7222411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1000</v>
      </c>
      <c r="I156" s="232"/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>
        <v>111</v>
      </c>
      <c r="I161" s="232"/>
      <c r="J161" s="232"/>
      <c r="K161" s="225">
        <f t="shared" si="8"/>
        <v>111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/>
      <c r="H162" s="232">
        <v>25896</v>
      </c>
      <c r="I162" s="232"/>
      <c r="J162" s="232"/>
      <c r="K162" s="225">
        <f t="shared" si="8"/>
        <v>25896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17877</v>
      </c>
      <c r="I163" s="232"/>
      <c r="J163" s="232"/>
      <c r="K163" s="225">
        <f t="shared" si="8"/>
        <v>17877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/>
      <c r="H164" s="232">
        <v>41887</v>
      </c>
      <c r="I164" s="232"/>
      <c r="J164" s="232"/>
      <c r="K164" s="225">
        <f t="shared" si="8"/>
        <v>41887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10220</v>
      </c>
      <c r="I165" s="232"/>
      <c r="J165" s="232"/>
      <c r="K165" s="225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98259</v>
      </c>
      <c r="I167" s="232"/>
      <c r="J167" s="232"/>
      <c r="K167" s="225">
        <f t="shared" si="8"/>
        <v>98259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20037</v>
      </c>
      <c r="I169" s="232"/>
      <c r="J169" s="232"/>
      <c r="K169" s="225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6300</v>
      </c>
      <c r="I172" s="232"/>
      <c r="J172" s="232"/>
      <c r="K172" s="225">
        <f t="shared" si="8"/>
        <v>6300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1500</v>
      </c>
      <c r="I186" s="232"/>
      <c r="J186" s="232"/>
      <c r="K186" s="225">
        <f t="shared" si="8"/>
        <v>1500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7447498</v>
      </c>
      <c r="I188" s="224">
        <f t="shared" ref="I188:K188" si="9">+I187+I186+I185+I184+I183+I182+I181+I180+I178+I177+I176+I175+I174+I172+I173+I171+I170+I169+I168+I167+I165+I164+I163+I162+I161+I160+I159+I158+I157+I156+I155</f>
        <v>0</v>
      </c>
      <c r="J188" s="224">
        <f t="shared" si="9"/>
        <v>0</v>
      </c>
      <c r="K188" s="225">
        <f t="shared" si="9"/>
        <v>7447498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2" t="s">
        <v>116</v>
      </c>
      <c r="B192" s="293"/>
      <c r="C192" s="293"/>
      <c r="D192" s="294"/>
      <c r="E192" s="289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5" t="s">
        <v>104</v>
      </c>
      <c r="B193" s="296" t="s">
        <v>105</v>
      </c>
      <c r="C193" s="296" t="s">
        <v>106</v>
      </c>
      <c r="D193" s="296" t="s">
        <v>142</v>
      </c>
      <c r="E193" s="290"/>
      <c r="F193" s="26" t="s">
        <v>37</v>
      </c>
      <c r="G193" s="26" t="s">
        <v>31</v>
      </c>
      <c r="H193" s="27">
        <f>+H3</f>
        <v>14</v>
      </c>
      <c r="I193" s="28"/>
      <c r="J193" s="28"/>
      <c r="K193" s="29" t="s">
        <v>195</v>
      </c>
    </row>
    <row r="194" spans="1:11" s="25" customFormat="1" ht="16.5" customHeight="1" x14ac:dyDescent="0.15">
      <c r="A194" s="288"/>
      <c r="B194" s="291"/>
      <c r="C194" s="291"/>
      <c r="D194" s="291"/>
      <c r="E194" s="291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7447498</v>
      </c>
      <c r="I196" s="224">
        <f t="shared" ref="I196:K196" si="10">+I188</f>
        <v>0</v>
      </c>
      <c r="J196" s="224">
        <f t="shared" si="10"/>
        <v>0</v>
      </c>
      <c r="K196" s="225">
        <f t="shared" si="10"/>
        <v>7447498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620</v>
      </c>
      <c r="I197" s="232"/>
      <c r="J197" s="232"/>
      <c r="K197" s="225">
        <f t="shared" ref="K197:K241" si="11">H197+I197-J197</f>
        <v>620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1400</v>
      </c>
      <c r="I199" s="232"/>
      <c r="J199" s="232"/>
      <c r="K199" s="225">
        <f t="shared" si="11"/>
        <v>1400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198000</v>
      </c>
      <c r="I202" s="232"/>
      <c r="J202" s="232"/>
      <c r="K202" s="225">
        <f t="shared" si="11"/>
        <v>198000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1500</v>
      </c>
      <c r="I203" s="232"/>
      <c r="J203" s="232"/>
      <c r="K203" s="225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>
        <v>100</v>
      </c>
      <c r="I204" s="232"/>
      <c r="J204" s="232"/>
      <c r="K204" s="225">
        <f t="shared" si="11"/>
        <v>100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3200</v>
      </c>
      <c r="I211" s="232"/>
      <c r="J211" s="232"/>
      <c r="K211" s="225">
        <f t="shared" si="11"/>
        <v>3200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800</v>
      </c>
      <c r="I213" s="232"/>
      <c r="J213" s="232"/>
      <c r="K213" s="225">
        <f t="shared" si="11"/>
        <v>800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</v>
      </c>
      <c r="I216" s="232"/>
      <c r="J216" s="232"/>
      <c r="K216" s="225">
        <f t="shared" si="11"/>
        <v>1000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/>
      <c r="H218" s="232">
        <v>5704</v>
      </c>
      <c r="I218" s="232"/>
      <c r="J218" s="232"/>
      <c r="K218" s="225">
        <f t="shared" si="11"/>
        <v>5704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>
        <v>2000</v>
      </c>
      <c r="I219" s="232"/>
      <c r="J219" s="232"/>
      <c r="K219" s="225">
        <f t="shared" si="11"/>
        <v>2000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73846</v>
      </c>
      <c r="I222" s="232"/>
      <c r="J222" s="232"/>
      <c r="K222" s="225">
        <f t="shared" si="11"/>
        <v>73846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/>
      <c r="H223" s="232">
        <v>7221</v>
      </c>
      <c r="I223" s="232"/>
      <c r="J223" s="232"/>
      <c r="K223" s="225">
        <f t="shared" si="11"/>
        <v>7221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>
        <v>2800</v>
      </c>
      <c r="I225" s="232"/>
      <c r="J225" s="232"/>
      <c r="K225" s="225">
        <f t="shared" si="11"/>
        <v>2800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>
        <v>100</v>
      </c>
      <c r="I227" s="232"/>
      <c r="J227" s="232"/>
      <c r="K227" s="225">
        <f t="shared" si="11"/>
        <v>100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178</v>
      </c>
      <c r="I229" s="232"/>
      <c r="J229" s="232"/>
      <c r="K229" s="225">
        <f t="shared" si="11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>
        <v>1622</v>
      </c>
      <c r="I240" s="232"/>
      <c r="J240" s="232"/>
      <c r="K240" s="225">
        <f t="shared" si="11"/>
        <v>1622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7752785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0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0</v>
      </c>
      <c r="K242" s="225">
        <f t="shared" si="12"/>
        <v>7752785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2" t="s">
        <v>116</v>
      </c>
      <c r="B246" s="293"/>
      <c r="C246" s="293"/>
      <c r="D246" s="294"/>
      <c r="E246" s="289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5" t="s">
        <v>104</v>
      </c>
      <c r="B247" s="296" t="s">
        <v>105</v>
      </c>
      <c r="C247" s="296" t="s">
        <v>106</v>
      </c>
      <c r="D247" s="296" t="s">
        <v>142</v>
      </c>
      <c r="E247" s="290"/>
      <c r="F247" s="26" t="s">
        <v>37</v>
      </c>
      <c r="G247" s="26" t="s">
        <v>31</v>
      </c>
      <c r="H247" s="27">
        <f>+H3</f>
        <v>14</v>
      </c>
      <c r="I247" s="28"/>
      <c r="J247" s="28"/>
      <c r="K247" s="29" t="s">
        <v>195</v>
      </c>
    </row>
    <row r="248" spans="1:11" s="25" customFormat="1" ht="16.5" customHeight="1" x14ac:dyDescent="0.15">
      <c r="A248" s="288"/>
      <c r="B248" s="291"/>
      <c r="C248" s="291"/>
      <c r="D248" s="291"/>
      <c r="E248" s="291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7752785</v>
      </c>
      <c r="I250" s="224">
        <f t="shared" ref="I250:K250" si="13">+I242</f>
        <v>0</v>
      </c>
      <c r="J250" s="224">
        <f t="shared" si="13"/>
        <v>0</v>
      </c>
      <c r="K250" s="225">
        <f t="shared" si="13"/>
        <v>7752785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/>
      <c r="H259" s="232">
        <v>5564</v>
      </c>
      <c r="I259" s="232"/>
      <c r="J259" s="232"/>
      <c r="K259" s="225">
        <f t="shared" si="14"/>
        <v>5564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>
        <v>2</v>
      </c>
      <c r="H265" s="232">
        <v>94951</v>
      </c>
      <c r="I265" s="232">
        <v>500</v>
      </c>
      <c r="J265" s="232"/>
      <c r="K265" s="225">
        <f t="shared" si="14"/>
        <v>95451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18000</v>
      </c>
      <c r="I285" s="232"/>
      <c r="J285" s="232"/>
      <c r="K285" s="225">
        <f t="shared" si="14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7875500</v>
      </c>
      <c r="I287" s="224">
        <f t="shared" ref="I287:K287" si="15">+I286+I285+I284+I283+I282+I281+I279+I278+I275+I274+I271+I270+I269+I268+I266+I265+I264+I263+I260+I259+I257+I256+I254+I253+I250</f>
        <v>500</v>
      </c>
      <c r="J287" s="224">
        <f t="shared" si="15"/>
        <v>0</v>
      </c>
      <c r="K287" s="225">
        <f t="shared" si="15"/>
        <v>7876000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2" t="s">
        <v>116</v>
      </c>
      <c r="B291" s="293"/>
      <c r="C291" s="293"/>
      <c r="D291" s="294"/>
      <c r="E291" s="289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5" t="s">
        <v>104</v>
      </c>
      <c r="B292" s="296" t="s">
        <v>105</v>
      </c>
      <c r="C292" s="296" t="s">
        <v>106</v>
      </c>
      <c r="D292" s="296" t="s">
        <v>142</v>
      </c>
      <c r="E292" s="290"/>
      <c r="F292" s="26" t="s">
        <v>37</v>
      </c>
      <c r="G292" s="26" t="s">
        <v>31</v>
      </c>
      <c r="H292" s="27">
        <f>+H3</f>
        <v>14</v>
      </c>
      <c r="I292" s="28"/>
      <c r="J292" s="28"/>
      <c r="K292" s="29" t="s">
        <v>195</v>
      </c>
    </row>
    <row r="293" spans="1:11" s="25" customFormat="1" ht="16.5" customHeight="1" x14ac:dyDescent="0.15">
      <c r="A293" s="288"/>
      <c r="B293" s="291"/>
      <c r="C293" s="291"/>
      <c r="D293" s="291"/>
      <c r="E293" s="291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7875500</v>
      </c>
      <c r="I295" s="224">
        <f t="shared" ref="I295:K295" si="16">+I287</f>
        <v>500</v>
      </c>
      <c r="J295" s="224">
        <f t="shared" si="16"/>
        <v>0</v>
      </c>
      <c r="K295" s="225">
        <f t="shared" si="16"/>
        <v>7876000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9287</v>
      </c>
      <c r="I305" s="232"/>
      <c r="J305" s="232"/>
      <c r="K305" s="225">
        <f t="shared" si="17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>
        <v>5500</v>
      </c>
      <c r="I306" s="232"/>
      <c r="J306" s="232"/>
      <c r="K306" s="225">
        <f t="shared" si="17"/>
        <v>5500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5670</v>
      </c>
      <c r="I309" s="232"/>
      <c r="J309" s="232"/>
      <c r="K309" s="225">
        <f t="shared" si="17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>
        <v>7000</v>
      </c>
      <c r="I310" s="232"/>
      <c r="J310" s="232"/>
      <c r="K310" s="225">
        <f t="shared" si="17"/>
        <v>7000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/>
      <c r="H311" s="232">
        <v>2658</v>
      </c>
      <c r="I311" s="232"/>
      <c r="J311" s="232"/>
      <c r="K311" s="225">
        <f t="shared" si="17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>
        <v>8000</v>
      </c>
      <c r="I312" s="232"/>
      <c r="J312" s="232"/>
      <c r="K312" s="225">
        <f t="shared" si="17"/>
        <v>8000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7913615</v>
      </c>
      <c r="I320" s="227">
        <f t="shared" ref="I320:K320" si="18">+I295+I299+I300+I301+I302+I304+I303+I305+I306+I307+I308+I309+I310+I311+I312+I313+I314+I315+I317+I316+I318</f>
        <v>500</v>
      </c>
      <c r="J320" s="227">
        <f t="shared" si="18"/>
        <v>0</v>
      </c>
      <c r="K320" s="228">
        <f t="shared" si="18"/>
        <v>7914115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C102:C103"/>
    <mergeCell ref="D102:D103"/>
    <mergeCell ref="A291:D291"/>
    <mergeCell ref="A246:D246"/>
    <mergeCell ref="A192:D192"/>
    <mergeCell ref="A151:D151"/>
    <mergeCell ref="E291:E293"/>
    <mergeCell ref="A292:A293"/>
    <mergeCell ref="B292:B293"/>
    <mergeCell ref="C292:C293"/>
    <mergeCell ref="D292:D293"/>
    <mergeCell ref="E246:E248"/>
    <mergeCell ref="A247:A248"/>
    <mergeCell ref="B247:B248"/>
    <mergeCell ref="C247:C248"/>
    <mergeCell ref="D247:D248"/>
    <mergeCell ref="E192:E194"/>
    <mergeCell ref="A193:A194"/>
    <mergeCell ref="B193:B194"/>
    <mergeCell ref="C193:C194"/>
    <mergeCell ref="D193:D194"/>
    <mergeCell ref="E151:E153"/>
    <mergeCell ref="A152:A153"/>
    <mergeCell ref="B152:B153"/>
    <mergeCell ref="C152:C153"/>
    <mergeCell ref="D152:D153"/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opLeftCell="A4" zoomScaleNormal="100" workbookViewId="0">
      <selection activeCell="C25" sqref="C25:D25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9" t="s">
        <v>52</v>
      </c>
      <c r="D5" s="300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2" t="s">
        <v>55</v>
      </c>
      <c r="D9" s="303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2" t="s">
        <v>56</v>
      </c>
      <c r="D11" s="303"/>
      <c r="E11" s="94"/>
      <c r="F11" s="95"/>
    </row>
    <row r="12" spans="1:6" x14ac:dyDescent="0.2">
      <c r="A12" s="92"/>
      <c r="B12" s="7"/>
      <c r="C12" s="301" t="s">
        <v>279</v>
      </c>
      <c r="D12" s="298"/>
      <c r="E12" s="94"/>
      <c r="F12" s="95"/>
    </row>
    <row r="13" spans="1:6" x14ac:dyDescent="0.2">
      <c r="A13" s="92"/>
      <c r="B13" s="237" t="s">
        <v>279</v>
      </c>
      <c r="C13" s="297"/>
      <c r="D13" s="298"/>
      <c r="E13" s="94"/>
      <c r="F13" s="95"/>
    </row>
    <row r="14" spans="1:6" x14ac:dyDescent="0.2">
      <c r="A14" s="92"/>
      <c r="B14" s="7"/>
      <c r="C14" s="297"/>
      <c r="D14" s="298"/>
      <c r="E14" s="94"/>
      <c r="F14" s="95"/>
    </row>
    <row r="15" spans="1:6" x14ac:dyDescent="0.2">
      <c r="A15" s="92"/>
      <c r="B15" s="7">
        <v>1</v>
      </c>
      <c r="C15" s="297" t="s">
        <v>319</v>
      </c>
      <c r="D15" s="298"/>
      <c r="E15" s="94"/>
      <c r="F15" s="95"/>
    </row>
    <row r="16" spans="1:6" x14ac:dyDescent="0.2">
      <c r="A16" s="92"/>
      <c r="B16" s="7"/>
      <c r="C16" s="297" t="s">
        <v>320</v>
      </c>
      <c r="D16" s="298"/>
      <c r="E16" s="94"/>
      <c r="F16" s="95"/>
    </row>
    <row r="17" spans="1:6" x14ac:dyDescent="0.2">
      <c r="A17" s="92"/>
      <c r="B17" s="7"/>
      <c r="C17" s="297"/>
      <c r="D17" s="298"/>
      <c r="E17" s="94"/>
      <c r="F17" s="95"/>
    </row>
    <row r="18" spans="1:6" x14ac:dyDescent="0.2">
      <c r="A18" s="92"/>
      <c r="B18" s="7"/>
      <c r="C18" s="297"/>
      <c r="D18" s="298"/>
      <c r="E18" s="94"/>
      <c r="F18" s="95"/>
    </row>
    <row r="19" spans="1:6" x14ac:dyDescent="0.2">
      <c r="A19" s="92"/>
      <c r="B19" s="8"/>
      <c r="C19" s="297"/>
      <c r="D19" s="298"/>
      <c r="E19" s="94"/>
      <c r="F19" s="95"/>
    </row>
    <row r="20" spans="1:6" x14ac:dyDescent="0.2">
      <c r="A20" s="92"/>
      <c r="B20" s="7"/>
      <c r="C20" s="297"/>
      <c r="D20" s="298"/>
      <c r="E20" s="94"/>
      <c r="F20" s="95"/>
    </row>
    <row r="21" spans="1:6" x14ac:dyDescent="0.2">
      <c r="A21" s="92"/>
      <c r="B21" s="7"/>
      <c r="C21" s="297"/>
      <c r="D21" s="298"/>
      <c r="E21" s="94"/>
      <c r="F21" s="95"/>
    </row>
    <row r="22" spans="1:6" x14ac:dyDescent="0.2">
      <c r="A22" s="92"/>
      <c r="B22" s="7"/>
      <c r="C22" s="297"/>
      <c r="D22" s="298"/>
      <c r="E22" s="94"/>
      <c r="F22" s="95"/>
    </row>
    <row r="23" spans="1:6" x14ac:dyDescent="0.2">
      <c r="A23" s="92"/>
      <c r="B23" s="7"/>
      <c r="C23" s="297"/>
      <c r="D23" s="298"/>
      <c r="E23" s="94"/>
      <c r="F23" s="95"/>
    </row>
    <row r="24" spans="1:6" x14ac:dyDescent="0.2">
      <c r="A24" s="92"/>
      <c r="B24" s="8"/>
      <c r="C24" s="297"/>
      <c r="D24" s="298"/>
      <c r="E24" s="94"/>
      <c r="F24" s="95"/>
    </row>
    <row r="25" spans="1:6" x14ac:dyDescent="0.2">
      <c r="A25" s="92"/>
      <c r="B25" s="7"/>
      <c r="C25" s="297"/>
      <c r="D25" s="298"/>
      <c r="E25" s="94"/>
      <c r="F25" s="95"/>
    </row>
    <row r="26" spans="1:6" x14ac:dyDescent="0.2">
      <c r="A26" s="92"/>
      <c r="B26" s="7"/>
      <c r="C26" s="297"/>
      <c r="D26" s="298"/>
      <c r="E26" s="94"/>
      <c r="F26" s="95"/>
    </row>
    <row r="27" spans="1:6" x14ac:dyDescent="0.2">
      <c r="A27" s="92"/>
      <c r="B27" s="7"/>
      <c r="C27" s="297"/>
      <c r="D27" s="298"/>
      <c r="E27" s="94"/>
      <c r="F27" s="95"/>
    </row>
    <row r="28" spans="1:6" x14ac:dyDescent="0.2">
      <c r="A28" s="92"/>
      <c r="B28" s="7"/>
      <c r="C28" s="297"/>
      <c r="D28" s="298"/>
      <c r="E28" s="94"/>
      <c r="F28" s="95"/>
    </row>
    <row r="29" spans="1:6" x14ac:dyDescent="0.2">
      <c r="A29" s="92"/>
      <c r="B29" s="7"/>
      <c r="C29" s="297"/>
      <c r="D29" s="298"/>
      <c r="E29" s="94"/>
      <c r="F29" s="95"/>
    </row>
    <row r="30" spans="1:6" x14ac:dyDescent="0.2">
      <c r="A30" s="92"/>
      <c r="B30" s="7"/>
      <c r="C30" s="297"/>
      <c r="D30" s="298"/>
      <c r="E30" s="94"/>
      <c r="F30" s="95"/>
    </row>
    <row r="31" spans="1:6" x14ac:dyDescent="0.2">
      <c r="A31" s="92"/>
      <c r="B31" s="7"/>
      <c r="C31" s="297"/>
      <c r="D31" s="298"/>
      <c r="E31" s="94"/>
      <c r="F31" s="95"/>
    </row>
    <row r="32" spans="1:6" x14ac:dyDescent="0.2">
      <c r="A32" s="92"/>
      <c r="B32" s="7"/>
      <c r="C32" s="297"/>
      <c r="D32" s="298"/>
      <c r="E32" s="94"/>
      <c r="F32" s="95"/>
    </row>
    <row r="33" spans="1:6" x14ac:dyDescent="0.2">
      <c r="A33" s="92"/>
      <c r="B33" s="7"/>
      <c r="C33" s="297"/>
      <c r="D33" s="298"/>
      <c r="E33" s="94"/>
      <c r="F33" s="95"/>
    </row>
    <row r="34" spans="1:6" x14ac:dyDescent="0.2">
      <c r="A34" s="92"/>
      <c r="B34" s="7"/>
      <c r="C34" s="297"/>
      <c r="D34" s="298"/>
      <c r="E34" s="94"/>
      <c r="F34" s="95"/>
    </row>
    <row r="35" spans="1:6" x14ac:dyDescent="0.2">
      <c r="A35" s="92"/>
      <c r="B35" s="7"/>
      <c r="C35" s="297"/>
      <c r="D35" s="298"/>
      <c r="E35" s="94"/>
      <c r="F35" s="95"/>
    </row>
    <row r="36" spans="1:6" x14ac:dyDescent="0.2">
      <c r="A36" s="92"/>
      <c r="B36" s="7"/>
      <c r="C36" s="297"/>
      <c r="D36" s="298"/>
      <c r="E36" s="94"/>
      <c r="F36" s="95"/>
    </row>
    <row r="37" spans="1:6" x14ac:dyDescent="0.2">
      <c r="A37" s="92"/>
      <c r="B37" s="7"/>
      <c r="C37" s="297"/>
      <c r="D37" s="298"/>
      <c r="E37" s="94"/>
      <c r="F37" s="95"/>
    </row>
    <row r="38" spans="1:6" x14ac:dyDescent="0.2">
      <c r="A38" s="92"/>
      <c r="B38" s="7"/>
      <c r="C38" s="297"/>
      <c r="D38" s="298"/>
      <c r="E38" s="94"/>
      <c r="F38" s="95"/>
    </row>
    <row r="39" spans="1:6" x14ac:dyDescent="0.2">
      <c r="A39" s="92"/>
      <c r="B39" s="7"/>
      <c r="C39" s="297"/>
      <c r="D39" s="298"/>
      <c r="E39" s="94"/>
      <c r="F39" s="95"/>
    </row>
    <row r="40" spans="1:6" x14ac:dyDescent="0.2">
      <c r="A40" s="92"/>
      <c r="B40" s="7"/>
      <c r="C40" s="297"/>
      <c r="D40" s="298"/>
      <c r="E40" s="94"/>
      <c r="F40" s="95"/>
    </row>
    <row r="41" spans="1:6" x14ac:dyDescent="0.2">
      <c r="A41" s="92"/>
      <c r="B41" s="7"/>
      <c r="C41" s="297"/>
      <c r="D41" s="298"/>
      <c r="E41" s="94"/>
      <c r="F41" s="95"/>
    </row>
    <row r="42" spans="1:6" x14ac:dyDescent="0.2">
      <c r="A42" s="92"/>
      <c r="B42" s="7"/>
      <c r="C42" s="297"/>
      <c r="D42" s="298"/>
      <c r="E42" s="94"/>
      <c r="F42" s="95"/>
    </row>
    <row r="43" spans="1:6" x14ac:dyDescent="0.2">
      <c r="A43" s="92"/>
      <c r="B43" s="7"/>
      <c r="C43" s="297"/>
      <c r="D43" s="298"/>
      <c r="E43" s="94"/>
      <c r="F43" s="95"/>
    </row>
    <row r="44" spans="1:6" x14ac:dyDescent="0.2">
      <c r="A44" s="92"/>
      <c r="B44" s="7"/>
      <c r="C44" s="297"/>
      <c r="D44" s="298"/>
      <c r="E44" s="94"/>
      <c r="F44" s="95"/>
    </row>
    <row r="45" spans="1:6" x14ac:dyDescent="0.2">
      <c r="A45" s="92"/>
      <c r="B45" s="7"/>
      <c r="C45" s="297"/>
      <c r="D45" s="298"/>
      <c r="E45" s="94"/>
      <c r="F45" s="95"/>
    </row>
    <row r="46" spans="1:6" x14ac:dyDescent="0.2">
      <c r="A46" s="92"/>
      <c r="B46" s="7"/>
      <c r="C46" s="297"/>
      <c r="D46" s="298"/>
      <c r="E46" s="94"/>
      <c r="F46" s="95"/>
    </row>
    <row r="47" spans="1:6" x14ac:dyDescent="0.2">
      <c r="A47" s="92"/>
      <c r="B47" s="7"/>
      <c r="C47" s="297"/>
      <c r="D47" s="298"/>
      <c r="E47" s="94"/>
      <c r="F47" s="95"/>
    </row>
    <row r="48" spans="1:6" x14ac:dyDescent="0.2">
      <c r="A48" s="92"/>
      <c r="B48" s="7"/>
      <c r="C48" s="297"/>
      <c r="D48" s="298"/>
      <c r="E48" s="94"/>
      <c r="F48" s="95"/>
    </row>
    <row r="49" spans="1:6" x14ac:dyDescent="0.2">
      <c r="A49" s="92"/>
      <c r="B49" s="7"/>
      <c r="C49" s="297"/>
      <c r="D49" s="298"/>
      <c r="E49" s="94"/>
      <c r="F49" s="95"/>
    </row>
    <row r="50" spans="1:6" x14ac:dyDescent="0.2">
      <c r="A50" s="92"/>
      <c r="B50" s="7"/>
      <c r="C50" s="297"/>
      <c r="D50" s="298"/>
      <c r="E50" s="94"/>
      <c r="F50" s="95"/>
    </row>
    <row r="51" spans="1:6" x14ac:dyDescent="0.2">
      <c r="A51" s="92"/>
      <c r="B51" s="7"/>
      <c r="C51" s="297"/>
      <c r="D51" s="298"/>
      <c r="E51" s="94"/>
      <c r="F51" s="95"/>
    </row>
    <row r="52" spans="1:6" x14ac:dyDescent="0.2">
      <c r="A52" s="92"/>
      <c r="B52" s="7"/>
      <c r="C52" s="297"/>
      <c r="D52" s="298"/>
      <c r="E52" s="94"/>
      <c r="F52" s="95"/>
    </row>
    <row r="53" spans="1:6" x14ac:dyDescent="0.2">
      <c r="A53" s="92"/>
      <c r="B53" s="9"/>
      <c r="C53" s="304" t="s">
        <v>279</v>
      </c>
      <c r="D53" s="305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52:D52"/>
    <mergeCell ref="C53:D53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5:D5"/>
    <mergeCell ref="C12:D12"/>
    <mergeCell ref="C13:D13"/>
    <mergeCell ref="C14:D14"/>
    <mergeCell ref="C15:D15"/>
    <mergeCell ref="C9:D9"/>
    <mergeCell ref="C11:D11"/>
    <mergeCell ref="C21:D21"/>
    <mergeCell ref="C16:D16"/>
    <mergeCell ref="C17:D17"/>
    <mergeCell ref="C18:D18"/>
    <mergeCell ref="C19:D19"/>
    <mergeCell ref="C20:D20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selection activeCell="E22" sqref="E22:E23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9" t="s">
        <v>52</v>
      </c>
      <c r="D5" s="300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2" t="s">
        <v>201</v>
      </c>
      <c r="D10" s="303"/>
      <c r="E10" s="94"/>
      <c r="F10" s="95"/>
    </row>
    <row r="11" spans="1:6" x14ac:dyDescent="0.2">
      <c r="A11" s="92"/>
      <c r="C11" s="302" t="s">
        <v>38</v>
      </c>
      <c r="D11" s="303"/>
      <c r="E11" s="94"/>
      <c r="F11" s="95"/>
    </row>
    <row r="12" spans="1:6" x14ac:dyDescent="0.2">
      <c r="A12" s="92"/>
      <c r="C12" s="302" t="s">
        <v>202</v>
      </c>
      <c r="D12" s="303"/>
      <c r="E12" s="94"/>
      <c r="F12" s="95"/>
    </row>
    <row r="13" spans="1:6" x14ac:dyDescent="0.2">
      <c r="A13" s="92"/>
      <c r="B13" s="7"/>
      <c r="C13" s="312" t="s">
        <v>279</v>
      </c>
      <c r="D13" s="309"/>
      <c r="E13" s="94"/>
      <c r="F13" s="95"/>
    </row>
    <row r="14" spans="1:6" x14ac:dyDescent="0.2">
      <c r="A14" s="92"/>
      <c r="B14" s="7"/>
      <c r="C14" s="308"/>
      <c r="D14" s="309"/>
      <c r="E14" s="94"/>
      <c r="F14" s="95"/>
    </row>
    <row r="15" spans="1:6" x14ac:dyDescent="0.2">
      <c r="A15" s="92"/>
      <c r="B15" s="7">
        <v>2</v>
      </c>
      <c r="C15" s="308" t="s">
        <v>319</v>
      </c>
      <c r="D15" s="309"/>
      <c r="E15" s="94"/>
      <c r="F15" s="95"/>
    </row>
    <row r="16" spans="1:6" x14ac:dyDescent="0.2">
      <c r="A16" s="92"/>
      <c r="B16" s="7"/>
      <c r="C16" s="308" t="s">
        <v>320</v>
      </c>
      <c r="D16" s="309"/>
      <c r="E16" s="94"/>
      <c r="F16" s="95"/>
    </row>
    <row r="17" spans="1:6" x14ac:dyDescent="0.2">
      <c r="A17" s="92"/>
      <c r="B17" s="7"/>
      <c r="C17" s="308"/>
      <c r="D17" s="309"/>
      <c r="E17" s="94"/>
      <c r="F17" s="95"/>
    </row>
    <row r="18" spans="1:6" x14ac:dyDescent="0.2">
      <c r="A18" s="92"/>
      <c r="B18" s="7"/>
      <c r="C18" s="308"/>
      <c r="D18" s="309"/>
      <c r="E18" s="94"/>
      <c r="F18" s="95"/>
    </row>
    <row r="19" spans="1:6" x14ac:dyDescent="0.2">
      <c r="A19" s="92"/>
      <c r="B19" s="7"/>
      <c r="C19" s="308"/>
      <c r="D19" s="309"/>
      <c r="E19" s="94"/>
      <c r="F19" s="95"/>
    </row>
    <row r="20" spans="1:6" x14ac:dyDescent="0.2">
      <c r="A20" s="92"/>
      <c r="B20" s="7"/>
      <c r="C20" s="308"/>
      <c r="D20" s="309"/>
      <c r="E20" s="94"/>
      <c r="F20" s="95"/>
    </row>
    <row r="21" spans="1:6" x14ac:dyDescent="0.2">
      <c r="A21" s="92"/>
      <c r="B21" s="7"/>
      <c r="C21" s="308"/>
      <c r="D21" s="309"/>
      <c r="E21" s="94"/>
      <c r="F21" s="95"/>
    </row>
    <row r="22" spans="1:6" x14ac:dyDescent="0.2">
      <c r="A22" s="92"/>
      <c r="B22" s="7"/>
      <c r="C22" s="308"/>
      <c r="D22" s="309"/>
      <c r="E22" s="94"/>
      <c r="F22" s="95"/>
    </row>
    <row r="23" spans="1:6" x14ac:dyDescent="0.2">
      <c r="A23" s="92"/>
      <c r="B23" s="7"/>
      <c r="C23" s="308"/>
      <c r="D23" s="309"/>
      <c r="E23" s="94"/>
      <c r="F23" s="95"/>
    </row>
    <row r="24" spans="1:6" x14ac:dyDescent="0.2">
      <c r="A24" s="92"/>
      <c r="B24" s="7"/>
      <c r="C24" s="308"/>
      <c r="D24" s="309"/>
      <c r="E24" s="94"/>
      <c r="F24" s="95"/>
    </row>
    <row r="25" spans="1:6" x14ac:dyDescent="0.2">
      <c r="A25" s="92"/>
      <c r="B25" s="7"/>
      <c r="C25" s="308"/>
      <c r="D25" s="309"/>
      <c r="E25" s="94"/>
      <c r="F25" s="95"/>
    </row>
    <row r="26" spans="1:6" x14ac:dyDescent="0.2">
      <c r="A26" s="92"/>
      <c r="B26" s="7"/>
      <c r="C26" s="308"/>
      <c r="D26" s="309"/>
      <c r="E26" s="94"/>
      <c r="F26" s="95"/>
    </row>
    <row r="27" spans="1:6" x14ac:dyDescent="0.2">
      <c r="A27" s="92"/>
      <c r="B27" s="7"/>
      <c r="C27" s="308"/>
      <c r="D27" s="309"/>
      <c r="E27" s="94"/>
      <c r="F27" s="95"/>
    </row>
    <row r="28" spans="1:6" x14ac:dyDescent="0.2">
      <c r="A28" s="92"/>
      <c r="B28" s="8"/>
      <c r="C28" s="308"/>
      <c r="D28" s="309"/>
      <c r="E28" s="94"/>
      <c r="F28" s="95"/>
    </row>
    <row r="29" spans="1:6" x14ac:dyDescent="0.2">
      <c r="A29" s="92"/>
      <c r="B29" s="7"/>
      <c r="C29" s="308"/>
      <c r="D29" s="309"/>
      <c r="E29" s="94"/>
      <c r="F29" s="95"/>
    </row>
    <row r="30" spans="1:6" x14ac:dyDescent="0.2">
      <c r="A30" s="92"/>
      <c r="B30" s="7"/>
      <c r="C30" s="308"/>
      <c r="D30" s="309"/>
      <c r="E30" s="94"/>
      <c r="F30" s="95"/>
    </row>
    <row r="31" spans="1:6" x14ac:dyDescent="0.2">
      <c r="A31" s="92"/>
      <c r="B31" s="8"/>
      <c r="C31" s="308"/>
      <c r="D31" s="309"/>
      <c r="E31" s="94"/>
      <c r="F31" s="95"/>
    </row>
    <row r="32" spans="1:6" x14ac:dyDescent="0.2">
      <c r="A32" s="92"/>
      <c r="B32" s="7"/>
      <c r="C32" s="308"/>
      <c r="D32" s="309"/>
      <c r="E32" s="94"/>
      <c r="F32" s="95"/>
    </row>
    <row r="33" spans="1:6" x14ac:dyDescent="0.2">
      <c r="A33" s="92"/>
      <c r="B33" s="7"/>
      <c r="C33" s="308"/>
      <c r="D33" s="309"/>
      <c r="E33" s="94"/>
      <c r="F33" s="95"/>
    </row>
    <row r="34" spans="1:6" x14ac:dyDescent="0.2">
      <c r="A34" s="92"/>
      <c r="B34" s="7"/>
      <c r="C34" s="308"/>
      <c r="D34" s="309"/>
      <c r="E34" s="94"/>
      <c r="F34" s="95"/>
    </row>
    <row r="35" spans="1:6" x14ac:dyDescent="0.2">
      <c r="A35" s="92"/>
      <c r="B35" s="7"/>
      <c r="C35" s="308"/>
      <c r="D35" s="309"/>
      <c r="E35" s="94"/>
      <c r="F35" s="95"/>
    </row>
    <row r="36" spans="1:6" x14ac:dyDescent="0.2">
      <c r="A36" s="92"/>
      <c r="B36" s="7"/>
      <c r="C36" s="308"/>
      <c r="D36" s="309"/>
      <c r="E36" s="94"/>
      <c r="F36" s="95"/>
    </row>
    <row r="37" spans="1:6" x14ac:dyDescent="0.2">
      <c r="A37" s="92"/>
      <c r="B37" s="7"/>
      <c r="C37" s="308"/>
      <c r="D37" s="309"/>
      <c r="E37" s="94"/>
      <c r="F37" s="95"/>
    </row>
    <row r="38" spans="1:6" x14ac:dyDescent="0.2">
      <c r="A38" s="92"/>
      <c r="B38" s="7"/>
      <c r="C38" s="308"/>
      <c r="D38" s="309"/>
      <c r="E38" s="94"/>
      <c r="F38" s="95"/>
    </row>
    <row r="39" spans="1:6" x14ac:dyDescent="0.2">
      <c r="A39" s="92"/>
      <c r="B39" s="7"/>
      <c r="C39" s="114" t="s">
        <v>321</v>
      </c>
      <c r="D39" s="15"/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0"/>
      <c r="D43" s="311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5"/>
      <c r="D47" s="316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9" t="s">
        <v>52</v>
      </c>
      <c r="D66" s="300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13"/>
      <c r="D68" s="314"/>
      <c r="E68" s="112"/>
      <c r="F68" s="85"/>
    </row>
    <row r="69" spans="1:6" s="86" customFormat="1" ht="13.5" customHeight="1" x14ac:dyDescent="0.2">
      <c r="A69" s="80"/>
      <c r="B69" s="8"/>
      <c r="C69" s="306"/>
      <c r="D69" s="307"/>
      <c r="E69" s="112"/>
      <c r="F69" s="85"/>
    </row>
    <row r="70" spans="1:6" s="86" customFormat="1" ht="13.5" customHeight="1" x14ac:dyDescent="0.2">
      <c r="A70" s="80"/>
      <c r="B70" s="8"/>
      <c r="C70" s="306"/>
      <c r="D70" s="307"/>
      <c r="E70" s="112"/>
      <c r="F70" s="85"/>
    </row>
    <row r="71" spans="1:6" x14ac:dyDescent="0.2">
      <c r="A71" s="92"/>
      <c r="B71" s="7"/>
      <c r="C71" s="306"/>
      <c r="D71" s="307"/>
      <c r="E71" s="94"/>
      <c r="F71" s="95"/>
    </row>
    <row r="72" spans="1:6" x14ac:dyDescent="0.2">
      <c r="A72" s="92"/>
      <c r="B72" s="8"/>
      <c r="C72" s="306"/>
      <c r="D72" s="307"/>
      <c r="E72" s="94"/>
      <c r="F72" s="95"/>
    </row>
    <row r="73" spans="1:6" x14ac:dyDescent="0.2">
      <c r="A73" s="92"/>
      <c r="B73" s="7"/>
      <c r="C73" s="306"/>
      <c r="D73" s="307"/>
      <c r="E73" s="94"/>
      <c r="F73" s="95"/>
    </row>
    <row r="74" spans="1:6" x14ac:dyDescent="0.2">
      <c r="A74" s="92"/>
      <c r="B74" s="8"/>
      <c r="C74" s="306"/>
      <c r="D74" s="307"/>
      <c r="E74" s="94"/>
      <c r="F74" s="95"/>
    </row>
    <row r="75" spans="1:6" x14ac:dyDescent="0.2">
      <c r="A75" s="92"/>
      <c r="B75" s="8"/>
      <c r="C75" s="306"/>
      <c r="D75" s="307"/>
      <c r="E75" s="94"/>
      <c r="F75" s="95"/>
    </row>
    <row r="76" spans="1:6" x14ac:dyDescent="0.2">
      <c r="A76" s="92"/>
      <c r="B76" s="7"/>
      <c r="C76" s="306"/>
      <c r="D76" s="307"/>
      <c r="E76" s="94"/>
      <c r="F76" s="95"/>
    </row>
    <row r="77" spans="1:6" x14ac:dyDescent="0.2">
      <c r="A77" s="92"/>
      <c r="B77" s="7"/>
      <c r="C77" s="306"/>
      <c r="D77" s="307"/>
      <c r="E77" s="94"/>
      <c r="F77" s="95"/>
    </row>
    <row r="78" spans="1:6" x14ac:dyDescent="0.2">
      <c r="A78" s="92"/>
      <c r="B78" s="8"/>
      <c r="C78" s="306"/>
      <c r="D78" s="307"/>
      <c r="E78" s="94"/>
      <c r="F78" s="95"/>
    </row>
    <row r="79" spans="1:6" x14ac:dyDescent="0.2">
      <c r="A79" s="92"/>
      <c r="B79" s="7"/>
      <c r="C79" s="306"/>
      <c r="D79" s="307"/>
      <c r="E79" s="94"/>
      <c r="F79" s="95"/>
    </row>
    <row r="80" spans="1:6" x14ac:dyDescent="0.2">
      <c r="A80" s="92"/>
      <c r="B80" s="8"/>
      <c r="C80" s="306"/>
      <c r="D80" s="307"/>
      <c r="E80" s="94"/>
      <c r="F80" s="95"/>
    </row>
    <row r="81" spans="1:6" x14ac:dyDescent="0.2">
      <c r="A81" s="92"/>
      <c r="B81" s="7"/>
      <c r="C81" s="306"/>
      <c r="D81" s="307"/>
      <c r="E81" s="94"/>
      <c r="F81" s="95"/>
    </row>
    <row r="82" spans="1:6" x14ac:dyDescent="0.2">
      <c r="A82" s="92"/>
      <c r="B82" s="8"/>
      <c r="C82" s="306"/>
      <c r="D82" s="307"/>
      <c r="E82" s="94"/>
      <c r="F82" s="95"/>
    </row>
    <row r="83" spans="1:6" ht="12.75" customHeight="1" x14ac:dyDescent="0.2">
      <c r="A83" s="92"/>
      <c r="B83" s="8"/>
      <c r="C83" s="306"/>
      <c r="D83" s="307"/>
      <c r="E83" s="94"/>
      <c r="F83" s="95"/>
    </row>
    <row r="84" spans="1:6" x14ac:dyDescent="0.2">
      <c r="A84" s="92"/>
      <c r="B84" s="7"/>
      <c r="C84" s="306"/>
      <c r="D84" s="307"/>
      <c r="E84" s="94"/>
      <c r="F84" s="95"/>
    </row>
    <row r="85" spans="1:6" x14ac:dyDescent="0.2">
      <c r="A85" s="92"/>
      <c r="B85" s="7"/>
      <c r="C85" s="306"/>
      <c r="D85" s="307"/>
      <c r="E85" s="94"/>
      <c r="F85" s="95"/>
    </row>
    <row r="86" spans="1:6" x14ac:dyDescent="0.2">
      <c r="A86" s="92"/>
      <c r="B86" s="8"/>
      <c r="C86" s="306"/>
      <c r="D86" s="307"/>
      <c r="E86" s="94"/>
      <c r="F86" s="95"/>
    </row>
    <row r="87" spans="1:6" x14ac:dyDescent="0.2">
      <c r="A87" s="92"/>
      <c r="B87" s="8"/>
      <c r="C87" s="306"/>
      <c r="D87" s="307"/>
      <c r="E87" s="94"/>
      <c r="F87" s="95"/>
    </row>
    <row r="88" spans="1:6" x14ac:dyDescent="0.2">
      <c r="A88" s="92"/>
      <c r="B88" s="8"/>
      <c r="C88" s="306"/>
      <c r="D88" s="307"/>
      <c r="E88" s="94"/>
      <c r="F88" s="95"/>
    </row>
    <row r="89" spans="1:6" x14ac:dyDescent="0.2">
      <c r="A89" s="92"/>
      <c r="B89" s="8"/>
      <c r="C89" s="306"/>
      <c r="D89" s="307"/>
      <c r="E89" s="94"/>
      <c r="F89" s="95"/>
    </row>
    <row r="90" spans="1:6" x14ac:dyDescent="0.2">
      <c r="A90" s="92"/>
      <c r="B90" s="7"/>
      <c r="C90" s="306"/>
      <c r="D90" s="307"/>
      <c r="E90" s="94"/>
      <c r="F90" s="95"/>
    </row>
    <row r="91" spans="1:6" x14ac:dyDescent="0.2">
      <c r="A91" s="92"/>
      <c r="B91" s="8"/>
      <c r="C91" s="306"/>
      <c r="D91" s="307"/>
      <c r="E91" s="94"/>
      <c r="F91" s="95"/>
    </row>
    <row r="92" spans="1:6" x14ac:dyDescent="0.2">
      <c r="A92" s="92"/>
      <c r="B92" s="7"/>
      <c r="C92" s="306"/>
      <c r="D92" s="307"/>
      <c r="E92" s="94"/>
      <c r="F92" s="95"/>
    </row>
    <row r="93" spans="1:6" x14ac:dyDescent="0.2">
      <c r="A93" s="92"/>
      <c r="B93" s="8"/>
      <c r="C93" s="306"/>
      <c r="D93" s="307"/>
      <c r="E93" s="94"/>
      <c r="F93" s="95"/>
    </row>
    <row r="94" spans="1:6" x14ac:dyDescent="0.2">
      <c r="A94" s="92">
        <v>18</v>
      </c>
      <c r="B94" s="116"/>
      <c r="C94" s="306"/>
      <c r="D94" s="307"/>
      <c r="E94" s="94"/>
      <c r="F94" s="95"/>
    </row>
    <row r="95" spans="1:6" x14ac:dyDescent="0.2">
      <c r="A95" s="92"/>
      <c r="B95" s="8"/>
      <c r="C95" s="306"/>
      <c r="D95" s="307"/>
      <c r="E95" s="94"/>
      <c r="F95" s="95"/>
    </row>
    <row r="96" spans="1:6" x14ac:dyDescent="0.2">
      <c r="A96" s="92"/>
      <c r="B96" s="8"/>
      <c r="C96" s="306"/>
      <c r="D96" s="307"/>
      <c r="E96" s="94"/>
      <c r="F96" s="95"/>
    </row>
    <row r="97" spans="1:6" x14ac:dyDescent="0.2">
      <c r="A97" s="92"/>
      <c r="B97" s="8"/>
      <c r="C97" s="306"/>
      <c r="D97" s="307"/>
      <c r="E97" s="94"/>
      <c r="F97" s="95"/>
    </row>
    <row r="98" spans="1:6" x14ac:dyDescent="0.2">
      <c r="A98" s="92"/>
      <c r="B98" s="7"/>
      <c r="C98" s="306"/>
      <c r="D98" s="307"/>
      <c r="E98" s="94"/>
      <c r="F98" s="95"/>
    </row>
    <row r="99" spans="1:6" x14ac:dyDescent="0.2">
      <c r="A99" s="92"/>
      <c r="B99" s="7"/>
      <c r="C99" s="306"/>
      <c r="D99" s="307"/>
      <c r="E99" s="94"/>
      <c r="F99" s="95"/>
    </row>
    <row r="100" spans="1:6" x14ac:dyDescent="0.2">
      <c r="A100" s="92"/>
      <c r="B100" s="8"/>
      <c r="C100" s="306"/>
      <c r="D100" s="307"/>
      <c r="E100" s="94"/>
      <c r="F100" s="95"/>
    </row>
    <row r="101" spans="1:6" x14ac:dyDescent="0.2">
      <c r="A101" s="92"/>
      <c r="B101" s="8"/>
      <c r="C101" s="306"/>
      <c r="D101" s="307"/>
      <c r="E101" s="94"/>
      <c r="F101" s="95"/>
    </row>
    <row r="102" spans="1:6" x14ac:dyDescent="0.2">
      <c r="A102" s="92"/>
      <c r="B102" s="7"/>
      <c r="C102" s="306"/>
      <c r="D102" s="307"/>
      <c r="E102" s="94"/>
      <c r="F102" s="95"/>
    </row>
    <row r="103" spans="1:6" x14ac:dyDescent="0.2">
      <c r="A103" s="92"/>
      <c r="B103" s="7"/>
      <c r="C103" s="306"/>
      <c r="D103" s="307"/>
      <c r="E103" s="94"/>
      <c r="F103" s="95"/>
    </row>
    <row r="104" spans="1:6" x14ac:dyDescent="0.2">
      <c r="A104" s="92"/>
      <c r="B104" s="8"/>
      <c r="C104" s="306"/>
      <c r="D104" s="307"/>
      <c r="E104" s="94"/>
      <c r="F104" s="95"/>
    </row>
    <row r="105" spans="1:6" x14ac:dyDescent="0.2">
      <c r="A105" s="92"/>
      <c r="B105" s="8"/>
      <c r="C105" s="306"/>
      <c r="D105" s="307"/>
      <c r="E105" s="94"/>
      <c r="F105" s="95"/>
    </row>
    <row r="106" spans="1:6" x14ac:dyDescent="0.2">
      <c r="A106" s="92"/>
      <c r="B106" s="7"/>
      <c r="C106" s="306"/>
      <c r="D106" s="307"/>
      <c r="E106" s="94"/>
      <c r="F106" s="95"/>
    </row>
    <row r="107" spans="1:6" x14ac:dyDescent="0.2">
      <c r="A107" s="92"/>
      <c r="B107" s="8"/>
      <c r="C107" s="306"/>
      <c r="D107" s="307"/>
      <c r="E107" s="94"/>
      <c r="F107" s="95"/>
    </row>
    <row r="108" spans="1:6" x14ac:dyDescent="0.2">
      <c r="A108" s="92"/>
      <c r="B108" s="7"/>
      <c r="C108" s="306"/>
      <c r="D108" s="307"/>
      <c r="E108" s="94"/>
      <c r="F108" s="95"/>
    </row>
    <row r="109" spans="1:6" x14ac:dyDescent="0.2">
      <c r="A109" s="92"/>
      <c r="B109" s="8"/>
      <c r="C109" s="306"/>
      <c r="D109" s="307"/>
      <c r="E109" s="94"/>
      <c r="F109" s="95"/>
    </row>
    <row r="110" spans="1:6" x14ac:dyDescent="0.2">
      <c r="A110" s="92"/>
      <c r="B110" s="8"/>
      <c r="C110" s="306"/>
      <c r="D110" s="307"/>
      <c r="E110" s="94"/>
      <c r="F110" s="95"/>
    </row>
    <row r="111" spans="1:6" x14ac:dyDescent="0.2">
      <c r="A111" s="92"/>
      <c r="B111" s="7"/>
      <c r="C111" s="306"/>
      <c r="D111" s="307"/>
      <c r="E111" s="94"/>
      <c r="F111" s="95"/>
    </row>
    <row r="112" spans="1:6" x14ac:dyDescent="0.2">
      <c r="A112" s="92"/>
      <c r="B112" s="7"/>
      <c r="C112" s="306"/>
      <c r="D112" s="307"/>
      <c r="E112" s="94"/>
      <c r="F112" s="95"/>
    </row>
    <row r="113" spans="1:6" ht="13.5" thickBot="1" x14ac:dyDescent="0.25">
      <c r="A113" s="107"/>
      <c r="B113" s="10"/>
      <c r="C113" s="317"/>
      <c r="D113" s="318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9" t="s">
        <v>52</v>
      </c>
      <c r="D126" s="300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7"/>
      <c r="D130" s="298"/>
      <c r="E130" s="94"/>
      <c r="F130" s="95"/>
    </row>
    <row r="131" spans="1:6" x14ac:dyDescent="0.2">
      <c r="A131" s="92"/>
      <c r="B131" s="8"/>
      <c r="C131" s="297"/>
      <c r="D131" s="298"/>
      <c r="E131" s="94"/>
      <c r="F131" s="95"/>
    </row>
    <row r="132" spans="1:6" x14ac:dyDescent="0.2">
      <c r="A132" s="92"/>
      <c r="B132" s="8"/>
      <c r="C132" s="297"/>
      <c r="D132" s="298"/>
      <c r="E132" s="94"/>
      <c r="F132" s="95"/>
    </row>
    <row r="133" spans="1:6" x14ac:dyDescent="0.2">
      <c r="A133" s="92"/>
      <c r="B133" s="8"/>
      <c r="C133" s="297"/>
      <c r="D133" s="298"/>
      <c r="E133" s="94"/>
      <c r="F133" s="95"/>
    </row>
    <row r="134" spans="1:6" x14ac:dyDescent="0.2">
      <c r="A134" s="92"/>
      <c r="B134" s="8"/>
      <c r="C134" s="297"/>
      <c r="D134" s="298"/>
      <c r="E134" s="94"/>
      <c r="F134" s="95"/>
    </row>
    <row r="135" spans="1:6" x14ac:dyDescent="0.2">
      <c r="A135" s="92"/>
      <c r="B135" s="8"/>
      <c r="C135" s="297"/>
      <c r="D135" s="298"/>
      <c r="E135" s="94"/>
      <c r="F135" s="95"/>
    </row>
    <row r="136" spans="1:6" x14ac:dyDescent="0.2">
      <c r="A136" s="92"/>
      <c r="B136" s="8"/>
      <c r="C136" s="297"/>
      <c r="D136" s="298"/>
      <c r="E136" s="94"/>
      <c r="F136" s="95"/>
    </row>
    <row r="137" spans="1:6" x14ac:dyDescent="0.2">
      <c r="A137" s="92"/>
      <c r="B137" s="8"/>
      <c r="C137" s="297"/>
      <c r="D137" s="298"/>
      <c r="E137" s="94"/>
      <c r="F137" s="95"/>
    </row>
    <row r="138" spans="1:6" x14ac:dyDescent="0.2">
      <c r="A138" s="92"/>
      <c r="B138" s="8"/>
      <c r="C138" s="297"/>
      <c r="D138" s="298"/>
      <c r="E138" s="94"/>
      <c r="F138" s="95"/>
    </row>
    <row r="139" spans="1:6" x14ac:dyDescent="0.2">
      <c r="A139" s="92"/>
      <c r="B139" s="8"/>
      <c r="C139" s="297"/>
      <c r="D139" s="298"/>
      <c r="E139" s="94"/>
      <c r="F139" s="95"/>
    </row>
    <row r="140" spans="1:6" x14ac:dyDescent="0.2">
      <c r="A140" s="92"/>
      <c r="B140" s="8"/>
      <c r="C140" s="297"/>
      <c r="D140" s="298"/>
      <c r="E140" s="94"/>
      <c r="F140" s="95"/>
    </row>
    <row r="141" spans="1:6" x14ac:dyDescent="0.2">
      <c r="A141" s="92"/>
      <c r="B141" s="8"/>
      <c r="C141" s="297"/>
      <c r="D141" s="298"/>
      <c r="E141" s="94"/>
      <c r="F141" s="95"/>
    </row>
    <row r="142" spans="1:6" x14ac:dyDescent="0.2">
      <c r="A142" s="92"/>
      <c r="B142" s="7"/>
      <c r="C142" s="297"/>
      <c r="D142" s="298"/>
      <c r="E142" s="94"/>
      <c r="F142" s="95"/>
    </row>
    <row r="143" spans="1:6" x14ac:dyDescent="0.2">
      <c r="A143" s="92"/>
      <c r="B143" s="8"/>
      <c r="C143" s="297"/>
      <c r="D143" s="298"/>
      <c r="E143" s="94"/>
      <c r="F143" s="95"/>
    </row>
    <row r="144" spans="1:6" x14ac:dyDescent="0.2">
      <c r="A144" s="92"/>
      <c r="B144" s="8"/>
      <c r="C144" s="297"/>
      <c r="D144" s="298"/>
      <c r="E144" s="94"/>
      <c r="F144" s="95"/>
    </row>
    <row r="145" spans="1:6" x14ac:dyDescent="0.2">
      <c r="A145" s="92"/>
      <c r="B145" s="7"/>
      <c r="C145" s="297"/>
      <c r="D145" s="298"/>
      <c r="E145" s="94"/>
      <c r="F145" s="95"/>
    </row>
    <row r="146" spans="1:6" x14ac:dyDescent="0.2">
      <c r="A146" s="92"/>
      <c r="B146" s="7"/>
      <c r="C146" s="297"/>
      <c r="D146" s="298"/>
      <c r="E146" s="94"/>
      <c r="F146" s="95"/>
    </row>
    <row r="147" spans="1:6" x14ac:dyDescent="0.2">
      <c r="A147" s="92"/>
      <c r="B147" s="8"/>
      <c r="C147" s="297"/>
      <c r="D147" s="298"/>
      <c r="E147" s="94"/>
      <c r="F147" s="95"/>
    </row>
    <row r="148" spans="1:6" x14ac:dyDescent="0.2">
      <c r="A148" s="92"/>
      <c r="B148" s="8"/>
      <c r="C148" s="297"/>
      <c r="D148" s="298"/>
      <c r="E148" s="94"/>
      <c r="F148" s="95"/>
    </row>
    <row r="149" spans="1:6" x14ac:dyDescent="0.2">
      <c r="A149" s="92"/>
      <c r="B149" s="7"/>
      <c r="C149" s="297"/>
      <c r="D149" s="298"/>
      <c r="E149" s="94"/>
      <c r="F149" s="95"/>
    </row>
    <row r="150" spans="1:6" x14ac:dyDescent="0.2">
      <c r="A150" s="92"/>
      <c r="B150" s="7"/>
      <c r="C150" s="297"/>
      <c r="D150" s="298"/>
      <c r="E150" s="94"/>
      <c r="F150" s="95"/>
    </row>
    <row r="151" spans="1:6" x14ac:dyDescent="0.2">
      <c r="A151" s="92"/>
      <c r="B151" s="8"/>
      <c r="C151" s="297"/>
      <c r="D151" s="298"/>
      <c r="E151" s="94"/>
      <c r="F151" s="95"/>
    </row>
    <row r="152" spans="1:6" x14ac:dyDescent="0.2">
      <c r="A152" s="92"/>
      <c r="B152" s="8"/>
      <c r="C152" s="297"/>
      <c r="D152" s="298"/>
      <c r="E152" s="94"/>
      <c r="F152" s="95"/>
    </row>
    <row r="153" spans="1:6" x14ac:dyDescent="0.2">
      <c r="A153" s="92"/>
      <c r="B153" s="8"/>
      <c r="C153" s="297"/>
      <c r="D153" s="298"/>
      <c r="E153" s="94"/>
      <c r="F153" s="95"/>
    </row>
    <row r="154" spans="1:6" x14ac:dyDescent="0.2">
      <c r="A154" s="92"/>
      <c r="B154" s="7"/>
      <c r="C154" s="297"/>
      <c r="D154" s="298"/>
      <c r="E154" s="94"/>
      <c r="F154" s="95"/>
    </row>
    <row r="155" spans="1:6" x14ac:dyDescent="0.2">
      <c r="A155" s="92"/>
      <c r="B155" s="8"/>
      <c r="C155" s="297"/>
      <c r="D155" s="298"/>
      <c r="E155" s="94"/>
      <c r="F155" s="95"/>
    </row>
    <row r="156" spans="1:6" x14ac:dyDescent="0.2">
      <c r="A156" s="92"/>
      <c r="B156" s="7"/>
      <c r="C156" s="297"/>
      <c r="D156" s="298"/>
      <c r="E156" s="94"/>
      <c r="F156" s="95"/>
    </row>
    <row r="157" spans="1:6" x14ac:dyDescent="0.2">
      <c r="A157" s="92"/>
      <c r="B157" s="8"/>
      <c r="C157" s="297"/>
      <c r="D157" s="298"/>
      <c r="E157" s="94"/>
      <c r="F157" s="95"/>
    </row>
    <row r="158" spans="1:6" x14ac:dyDescent="0.2">
      <c r="A158" s="92"/>
      <c r="B158" s="7"/>
      <c r="C158" s="297"/>
      <c r="D158" s="298"/>
      <c r="E158" s="94"/>
      <c r="F158" s="95"/>
    </row>
    <row r="159" spans="1:6" x14ac:dyDescent="0.2">
      <c r="A159" s="92"/>
      <c r="B159" s="7"/>
      <c r="C159" s="297"/>
      <c r="D159" s="298"/>
      <c r="E159" s="94"/>
      <c r="F159" s="95"/>
    </row>
    <row r="160" spans="1:6" x14ac:dyDescent="0.2">
      <c r="A160" s="92"/>
      <c r="B160" s="7"/>
      <c r="C160" s="297"/>
      <c r="D160" s="298"/>
      <c r="E160" s="94"/>
      <c r="F160" s="95"/>
    </row>
    <row r="161" spans="1:6" x14ac:dyDescent="0.2">
      <c r="A161" s="92"/>
      <c r="B161" s="7"/>
      <c r="C161" s="297"/>
      <c r="D161" s="298"/>
      <c r="E161" s="94"/>
      <c r="F161" s="95"/>
    </row>
    <row r="162" spans="1:6" x14ac:dyDescent="0.2">
      <c r="A162" s="92"/>
      <c r="B162" s="7"/>
      <c r="C162" s="297"/>
      <c r="D162" s="298"/>
      <c r="E162" s="94"/>
      <c r="F162" s="95"/>
    </row>
    <row r="163" spans="1:6" x14ac:dyDescent="0.2">
      <c r="A163" s="92"/>
      <c r="B163" s="8"/>
      <c r="C163" s="297"/>
      <c r="D163" s="298"/>
      <c r="E163" s="94"/>
      <c r="F163" s="95"/>
    </row>
    <row r="164" spans="1:6" x14ac:dyDescent="0.2">
      <c r="A164" s="92"/>
      <c r="B164" s="8"/>
      <c r="C164" s="297"/>
      <c r="D164" s="298"/>
      <c r="E164" s="94"/>
      <c r="F164" s="95"/>
    </row>
    <row r="165" spans="1:6" x14ac:dyDescent="0.2">
      <c r="A165" s="92"/>
      <c r="B165" s="7"/>
      <c r="C165" s="297"/>
      <c r="D165" s="298"/>
      <c r="E165" s="94"/>
      <c r="F165" s="95"/>
    </row>
    <row r="166" spans="1:6" x14ac:dyDescent="0.2">
      <c r="A166" s="92"/>
      <c r="B166" s="7"/>
      <c r="C166" s="297"/>
      <c r="D166" s="298"/>
      <c r="E166" s="94"/>
      <c r="F166" s="95"/>
    </row>
    <row r="167" spans="1:6" x14ac:dyDescent="0.2">
      <c r="A167" s="92"/>
      <c r="B167" s="8"/>
      <c r="C167" s="297"/>
      <c r="D167" s="298"/>
      <c r="E167" s="94"/>
      <c r="F167" s="95"/>
    </row>
    <row r="168" spans="1:6" x14ac:dyDescent="0.2">
      <c r="A168" s="92"/>
      <c r="B168" s="7"/>
      <c r="C168" s="297"/>
      <c r="D168" s="298"/>
      <c r="E168" s="94"/>
      <c r="F168" s="95"/>
    </row>
    <row r="169" spans="1:6" x14ac:dyDescent="0.2">
      <c r="A169" s="92"/>
      <c r="B169" s="8"/>
      <c r="C169" s="297"/>
      <c r="D169" s="298"/>
      <c r="E169" s="94"/>
      <c r="F169" s="95"/>
    </row>
    <row r="170" spans="1:6" x14ac:dyDescent="0.2">
      <c r="A170" s="92"/>
      <c r="B170" s="8"/>
      <c r="C170" s="297"/>
      <c r="D170" s="298"/>
      <c r="E170" s="94"/>
      <c r="F170" s="95"/>
    </row>
    <row r="171" spans="1:6" x14ac:dyDescent="0.2">
      <c r="A171" s="92"/>
      <c r="B171" s="8"/>
      <c r="C171" s="297"/>
      <c r="D171" s="298"/>
      <c r="E171" s="94"/>
      <c r="F171" s="95"/>
    </row>
    <row r="172" spans="1:6" ht="13.5" thickBot="1" x14ac:dyDescent="0.25">
      <c r="A172" s="107"/>
      <c r="B172" s="10"/>
      <c r="C172" s="317"/>
      <c r="D172" s="318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</mergeCells>
  <phoneticPr fontId="0" type="noConversion"/>
  <pageMargins left="0.45" right="0.34" top="0.45" bottom="0.37" header="0.26" footer="0.28000000000000003"/>
  <pageSetup paperSize="9" orientation="portrait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A33D2-D483-4AD7-917C-6A4A960CC050}">
  <ds:schemaRefs>
    <ds:schemaRef ds:uri="http://schemas.microsoft.com/sharepoint/v3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2019-12-26T13:51:36Z</cp:lastPrinted>
  <dcterms:created xsi:type="dcterms:W3CDTF">1996-03-08T11:04:34Z</dcterms:created>
  <dcterms:modified xsi:type="dcterms:W3CDTF">2019-12-26T15:44:54Z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