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theme/themeOverride2.xml" ContentType="application/vnd.openxmlformats-officedocument.themeOverride+xml"/>
  <Override PartName="/xl/charts/chart13.xml" ContentType="application/vnd.openxmlformats-officedocument.drawingml.chart+xml"/>
  <Override PartName="/xl/theme/themeOverride3.xml" ContentType="application/vnd.openxmlformats-officedocument.themeOverride+xml"/>
  <Override PartName="/xl/charts/chart14.xml" ContentType="application/vnd.openxmlformats-officedocument.drawingml.chart+xml"/>
  <Override PartName="/xl/theme/themeOverride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ana.goncalves\Desktop\CONTAS DRE\EBS Lajes do Pico\OE\Relatório\Anexos e ficheiros\"/>
    </mc:Choice>
  </mc:AlternateContent>
  <bookViews>
    <workbookView xWindow="0" yWindow="0" windowWidth="21600" windowHeight="9885" tabRatio="626"/>
  </bookViews>
  <sheets>
    <sheet name="R FN 02 22 00" sheetId="117" r:id="rId1"/>
    <sheet name="D FN 02 22 00" sheetId="110" r:id="rId2"/>
    <sheet name="FLUXOS CAIXA" sheetId="114" r:id="rId3"/>
  </sheets>
  <definedNames>
    <definedName name="OLE_LINK3" localSheetId="2">'FLUXOS CAIXA'!$A$30</definedName>
    <definedName name="_xlnm.Print_Area" localSheetId="1">'D FN 02 22 00'!$A$1:$J$40</definedName>
    <definedName name="_xlnm.Print_Area" localSheetId="2">'FLUXOS CAIXA'!$A$6:$B$30</definedName>
    <definedName name="_xlnm.Print_Area" localSheetId="0">'R FN 02 22 00'!$A$1:$I$49</definedName>
  </definedNames>
  <calcPr calcId="152511"/>
</workbook>
</file>

<file path=xl/calcChain.xml><?xml version="1.0" encoding="utf-8"?>
<calcChain xmlns="http://schemas.openxmlformats.org/spreadsheetml/2006/main">
  <c r="D5" i="110" l="1"/>
  <c r="C5" i="110"/>
  <c r="C4" i="110"/>
  <c r="B10" i="114" l="1"/>
  <c r="B15" i="114"/>
  <c r="B22" i="114"/>
  <c r="B24" i="114"/>
  <c r="B25" i="114"/>
  <c r="B26" i="114"/>
  <c r="C12" i="110"/>
  <c r="C14" i="110" s="1"/>
  <c r="D12" i="110"/>
  <c r="D14" i="110" s="1"/>
  <c r="C4" i="117"/>
  <c r="D7" i="117"/>
  <c r="D9" i="117"/>
  <c r="C7" i="117"/>
  <c r="C9" i="117" s="1"/>
  <c r="E4" i="110"/>
  <c r="E5" i="110"/>
  <c r="E6" i="110"/>
  <c r="D8" i="110"/>
  <c r="C8" i="110"/>
  <c r="E8" i="117"/>
  <c r="D4" i="117"/>
  <c r="F8" i="117"/>
  <c r="F3" i="117"/>
  <c r="E3" i="117"/>
  <c r="E4" i="117" s="1"/>
  <c r="F5" i="110"/>
  <c r="F6" i="110"/>
  <c r="F4" i="110"/>
  <c r="F4" i="117" l="1"/>
  <c r="E7" i="117"/>
  <c r="E9" i="117" s="1"/>
  <c r="F7" i="117"/>
  <c r="B27" i="114"/>
  <c r="B28" i="114" s="1"/>
  <c r="B16" i="114"/>
  <c r="A7" i="117"/>
  <c r="B7" i="117" s="1"/>
  <c r="A8" i="117"/>
  <c r="B8" i="117" s="1"/>
  <c r="F9" i="117"/>
  <c r="E8" i="110"/>
  <c r="F8" i="110"/>
  <c r="F12" i="110"/>
  <c r="A13" i="110"/>
  <c r="B13" i="110" s="1"/>
  <c r="F14" i="110"/>
  <c r="A12" i="110"/>
  <c r="B12" i="110" s="1"/>
  <c r="E12" i="110"/>
  <c r="E14" i="110" s="1"/>
  <c r="G14" i="110" l="1"/>
</calcChain>
</file>

<file path=xl/sharedStrings.xml><?xml version="1.0" encoding="utf-8"?>
<sst xmlns="http://schemas.openxmlformats.org/spreadsheetml/2006/main" count="65" uniqueCount="41">
  <si>
    <t>01.00.00</t>
  </si>
  <si>
    <t>02.00.00</t>
  </si>
  <si>
    <t>06.00.00</t>
  </si>
  <si>
    <t>Outras despesas correntes</t>
  </si>
  <si>
    <t>Transferências correntes</t>
  </si>
  <si>
    <t>Classificação económica</t>
  </si>
  <si>
    <t>Código</t>
  </si>
  <si>
    <t>Designação</t>
  </si>
  <si>
    <t xml:space="preserve"> </t>
  </si>
  <si>
    <t>DESPESA ORÇAMENTADA VS DESPESA EXECUTADA</t>
  </si>
  <si>
    <t>EXECUÇÃO DAS DESPESAS POR AGRUPAMENTO</t>
  </si>
  <si>
    <t>ORÇAMENTADO CORRIGIDO</t>
  </si>
  <si>
    <t>SALDO</t>
  </si>
  <si>
    <t>% EXECUÇÃO</t>
  </si>
  <si>
    <t>EXECUTADO</t>
  </si>
  <si>
    <t>ORÇAMENTADO CORRIGIDO POR AGRUPAMENTO</t>
  </si>
  <si>
    <t>DESIGNAÇÃO</t>
  </si>
  <si>
    <t xml:space="preserve">      De operações de tesouraria</t>
  </si>
  <si>
    <t>TOTAL</t>
  </si>
  <si>
    <t xml:space="preserve">      De receitas próprias</t>
  </si>
  <si>
    <t xml:space="preserve">      De dotações orçamentais (OE)</t>
  </si>
  <si>
    <t>% execução</t>
  </si>
  <si>
    <t>Despesas com o pessoal</t>
  </si>
  <si>
    <t>Aquisição de bens e serviços</t>
  </si>
  <si>
    <t>ORÇAMENTO CORRIGIDO</t>
  </si>
  <si>
    <t>RECEITA ORÇAMENTADA VS RECEITA EXECUTADA</t>
  </si>
  <si>
    <t>ORÇAMENTADO CORRIGIDO POR CAPITULO</t>
  </si>
  <si>
    <t>EXECUÇÃO DAS RECEITAS POR CAPÍTULO</t>
  </si>
  <si>
    <t>EXECUÇÃO ORÇAMENTAL</t>
  </si>
  <si>
    <t>ORÇAMENTO EXECUTADO</t>
  </si>
  <si>
    <t xml:space="preserve">      Importâncias entregues ao Estado - Dotações da gerência anterior</t>
  </si>
  <si>
    <t>02 22 00 - EBI/S DAS LAJES DO PICO</t>
  </si>
  <si>
    <t>1 Saldo da gerência anterior:</t>
  </si>
  <si>
    <t>2 Recebimentos na gerência:</t>
  </si>
  <si>
    <t>3 Pagamentos na gerência:</t>
  </si>
  <si>
    <t>4 Saldo para a gerência seguinte (1+ 2 - 3):</t>
  </si>
  <si>
    <t>3.590,58</t>
  </si>
  <si>
    <t>5.718.466,25</t>
  </si>
  <si>
    <t>4.689.943,00</t>
  </si>
  <si>
    <t>4.677.631,84</t>
  </si>
  <si>
    <t>4.674.041,26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</si>
</sst>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"/>
    </font>
    <font>
      <sz val="8"/>
      <name val="Arial"/>
    </font>
    <font>
      <sz val="10"/>
      <color indexed="56"/>
      <name val="Arial"/>
      <family val="2"/>
    </font>
    <font>
      <sz val="7.7"/>
      <color indexed="5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0"/>
      <color indexed="62"/>
      <name val="Arial"/>
      <family val="2"/>
    </font>
    <font>
      <sz val="10"/>
      <color indexed="62"/>
      <name val="Arial"/>
      <family val="2"/>
    </font>
    <font>
      <sz val="10"/>
      <color indexed="10"/>
      <name val="Arial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medium">
        <color indexed="56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/>
      <right/>
      <top style="medium">
        <color indexed="56"/>
      </top>
      <bottom style="medium">
        <color indexed="56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Border="1"/>
    <xf numFmtId="4" fontId="3" fillId="0" borderId="0" xfId="0" applyNumberFormat="1" applyFont="1" applyBorder="1" applyAlignment="1">
      <alignment horizontal="right"/>
    </xf>
    <xf numFmtId="4" fontId="3" fillId="0" borderId="0" xfId="0" applyNumberFormat="1" applyFont="1" applyAlignment="1">
      <alignment horizontal="right"/>
    </xf>
    <xf numFmtId="0" fontId="3" fillId="0" borderId="0" xfId="0" applyFont="1"/>
    <xf numFmtId="4" fontId="3" fillId="0" borderId="0" xfId="0" applyNumberFormat="1" applyFont="1"/>
    <xf numFmtId="4" fontId="3" fillId="0" borderId="4" xfId="0" applyNumberFormat="1" applyFont="1" applyBorder="1" applyAlignment="1">
      <alignment horizontal="right"/>
    </xf>
    <xf numFmtId="0" fontId="5" fillId="0" borderId="0" xfId="0" applyFont="1"/>
    <xf numFmtId="4" fontId="6" fillId="0" borderId="0" xfId="0" applyNumberFormat="1" applyFont="1"/>
    <xf numFmtId="0" fontId="6" fillId="0" borderId="0" xfId="0" applyFont="1" applyAlignment="1">
      <alignment horizontal="center"/>
    </xf>
    <xf numFmtId="4" fontId="5" fillId="0" borderId="0" xfId="0" applyNumberFormat="1" applyFont="1"/>
    <xf numFmtId="4" fontId="5" fillId="0" borderId="0" xfId="0" applyNumberFormat="1" applyFont="1" applyBorder="1"/>
    <xf numFmtId="0" fontId="6" fillId="0" borderId="5" xfId="0" applyFont="1" applyBorder="1" applyAlignment="1">
      <alignment horizontal="center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5" fillId="0" borderId="5" xfId="0" applyFont="1" applyBorder="1"/>
    <xf numFmtId="4" fontId="5" fillId="0" borderId="5" xfId="0" applyNumberFormat="1" applyFont="1" applyBorder="1"/>
    <xf numFmtId="4" fontId="5" fillId="0" borderId="6" xfId="0" applyNumberFormat="1" applyFont="1" applyBorder="1"/>
    <xf numFmtId="10" fontId="5" fillId="0" borderId="5" xfId="0" applyNumberFormat="1" applyFont="1" applyBorder="1"/>
    <xf numFmtId="10" fontId="5" fillId="0" borderId="0" xfId="0" applyNumberFormat="1" applyFont="1" applyBorder="1"/>
    <xf numFmtId="0" fontId="5" fillId="0" borderId="0" xfId="0" applyFont="1" applyBorder="1"/>
    <xf numFmtId="0" fontId="6" fillId="0" borderId="0" xfId="0" applyFont="1"/>
    <xf numFmtId="0" fontId="6" fillId="0" borderId="5" xfId="0" applyFont="1" applyBorder="1"/>
    <xf numFmtId="4" fontId="6" fillId="0" borderId="5" xfId="0" applyNumberFormat="1" applyFont="1" applyBorder="1"/>
    <xf numFmtId="10" fontId="6" fillId="0" borderId="5" xfId="0" applyNumberFormat="1" applyFont="1" applyBorder="1"/>
    <xf numFmtId="0" fontId="6" fillId="0" borderId="0" xfId="0" applyFont="1" applyBorder="1"/>
    <xf numFmtId="4" fontId="6" fillId="0" borderId="0" xfId="0" applyNumberFormat="1" applyFont="1" applyBorder="1" applyAlignment="1">
      <alignment horizontal="right"/>
    </xf>
    <xf numFmtId="4" fontId="6" fillId="0" borderId="0" xfId="0" applyNumberFormat="1" applyFont="1" applyBorder="1"/>
    <xf numFmtId="10" fontId="6" fillId="0" borderId="0" xfId="0" applyNumberFormat="1" applyFont="1" applyBorder="1"/>
    <xf numFmtId="4" fontId="5" fillId="0" borderId="0" xfId="0" applyNumberFormat="1" applyFont="1" applyFill="1" applyBorder="1"/>
    <xf numFmtId="10" fontId="5" fillId="0" borderId="0" xfId="0" applyNumberFormat="1" applyFont="1"/>
    <xf numFmtId="10" fontId="6" fillId="0" borderId="7" xfId="0" applyNumberFormat="1" applyFont="1" applyBorder="1"/>
    <xf numFmtId="0" fontId="8" fillId="0" borderId="0" xfId="0" applyFont="1"/>
    <xf numFmtId="0" fontId="9" fillId="0" borderId="0" xfId="0" applyFont="1"/>
    <xf numFmtId="0" fontId="5" fillId="0" borderId="0" xfId="0" applyFont="1" applyFill="1"/>
    <xf numFmtId="0" fontId="10" fillId="0" borderId="0" xfId="0" applyFont="1"/>
    <xf numFmtId="10" fontId="5" fillId="0" borderId="5" xfId="1" applyNumberFormat="1" applyFont="1" applyFill="1" applyBorder="1"/>
    <xf numFmtId="10" fontId="6" fillId="0" borderId="5" xfId="1" applyNumberFormat="1" applyFont="1" applyBorder="1"/>
    <xf numFmtId="4" fontId="6" fillId="0" borderId="5" xfId="0" applyNumberFormat="1" applyFont="1" applyBorder="1" applyAlignment="1">
      <alignment horizontal="right"/>
    </xf>
    <xf numFmtId="10" fontId="5" fillId="0" borderId="5" xfId="1" applyNumberFormat="1" applyFont="1" applyBorder="1"/>
    <xf numFmtId="0" fontId="5" fillId="0" borderId="0" xfId="0" applyFont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3" fillId="0" borderId="0" xfId="0" applyFont="1" applyFill="1"/>
    <xf numFmtId="4" fontId="3" fillId="0" borderId="0" xfId="0" applyNumberFormat="1" applyFont="1" applyFill="1"/>
    <xf numFmtId="0" fontId="3" fillId="0" borderId="0" xfId="0" applyFont="1" applyBorder="1" applyAlignment="1">
      <alignment horizontal="right"/>
    </xf>
    <xf numFmtId="0" fontId="5" fillId="0" borderId="1" xfId="0" applyFont="1" applyBorder="1"/>
    <xf numFmtId="4" fontId="5" fillId="0" borderId="0" xfId="0" applyNumberFormat="1" applyFont="1" applyAlignment="1">
      <alignment horizontal="right"/>
    </xf>
    <xf numFmtId="4" fontId="5" fillId="0" borderId="2" xfId="0" applyNumberFormat="1" applyFont="1" applyFill="1" applyBorder="1"/>
    <xf numFmtId="0" fontId="5" fillId="0" borderId="0" xfId="0" applyFont="1" applyFill="1" applyBorder="1"/>
    <xf numFmtId="0" fontId="6" fillId="0" borderId="3" xfId="0" applyFont="1" applyBorder="1"/>
    <xf numFmtId="4" fontId="6" fillId="0" borderId="3" xfId="0" applyNumberFormat="1" applyFont="1" applyBorder="1"/>
    <xf numFmtId="0" fontId="6" fillId="0" borderId="0" xfId="0" applyFont="1" applyAlignment="1">
      <alignment horizontal="center"/>
    </xf>
    <xf numFmtId="0" fontId="3" fillId="0" borderId="0" xfId="0" applyFont="1" applyBorder="1"/>
    <xf numFmtId="0" fontId="4" fillId="0" borderId="0" xfId="0" applyFont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9"/>
      <c:hPercent val="500"/>
      <c:rotY val="0"/>
      <c:depthPercent val="6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'R FN 02 22 00'!$D$6</c:f>
              <c:strCache>
                <c:ptCount val="1"/>
                <c:pt idx="0">
                  <c:v>ORÇAMENTO EXECUTADO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350" b="1" i="0" u="none" strike="noStrike" baseline="0">
                      <a:solidFill>
                        <a:srgbClr val="FFFFFF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4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('R FN 02 22 00'!$D$6,'R FN 02 22 00'!$E$6)</c:f>
              <c:strCache>
                <c:ptCount val="2"/>
                <c:pt idx="0">
                  <c:v>ORÇAMENTO EXECUTADO</c:v>
                </c:pt>
                <c:pt idx="1">
                  <c:v>SALDO</c:v>
                </c:pt>
              </c:strCache>
            </c:strRef>
          </c:cat>
          <c:val>
            <c:numRef>
              <c:f>'R FN 02 22 00'!$D$9</c:f>
              <c:numCache>
                <c:formatCode>#,##0.00</c:formatCode>
                <c:ptCount val="1"/>
                <c:pt idx="0">
                  <c:v>4677631.84</c:v>
                </c:pt>
              </c:numCache>
            </c:numRef>
          </c:val>
        </c:ser>
        <c:ser>
          <c:idx val="1"/>
          <c:order val="1"/>
          <c:tx>
            <c:strRef>
              <c:f>'R FN 02 22 00'!$E$6</c:f>
              <c:strCache>
                <c:ptCount val="1"/>
                <c:pt idx="0">
                  <c:v>SALDO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3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('R FN 02 22 00'!$D$6,'R FN 02 22 00'!$E$6)</c:f>
              <c:strCache>
                <c:ptCount val="2"/>
                <c:pt idx="0">
                  <c:v>ORÇAMENTO EXECUTADO</c:v>
                </c:pt>
                <c:pt idx="1">
                  <c:v>SALDO</c:v>
                </c:pt>
              </c:strCache>
            </c:strRef>
          </c:cat>
          <c:val>
            <c:numRef>
              <c:f>'R FN 02 22 00'!$E$9</c:f>
              <c:numCache>
                <c:formatCode>#,##0.00</c:formatCode>
                <c:ptCount val="1"/>
                <c:pt idx="0">
                  <c:v>12311.160000000149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gapDepth val="310"/>
        <c:shape val="box"/>
        <c:axId val="182240344"/>
        <c:axId val="182245832"/>
        <c:axId val="0"/>
      </c:bar3DChart>
      <c:catAx>
        <c:axId val="1822403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82245832"/>
        <c:crosses val="autoZero"/>
        <c:auto val="1"/>
        <c:lblAlgn val="ctr"/>
        <c:lblOffset val="100"/>
        <c:noMultiLvlLbl val="0"/>
      </c:catAx>
      <c:valAx>
        <c:axId val="182245832"/>
        <c:scaling>
          <c:orientation val="minMax"/>
          <c:max val="2000000"/>
        </c:scaling>
        <c:delete val="1"/>
        <c:axPos val="b"/>
        <c:numFmt formatCode="#,##0.00" sourceLinked="1"/>
        <c:majorTickMark val="out"/>
        <c:minorTickMark val="none"/>
        <c:tickLblPos val="nextTo"/>
        <c:crossAx val="182240344"/>
        <c:crosses val="autoZero"/>
        <c:crossBetween val="between"/>
        <c:majorUnit val="500000"/>
        <c:minorUnit val="400000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41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pt-P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375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pt-P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</c:dPt>
          <c:dPt>
            <c:idx val="1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 FN 02 22 00'!$B$4:$B$6</c:f>
              <c:strCache>
                <c:ptCount val="3"/>
                <c:pt idx="0">
                  <c:v>Despesas com o pessoal</c:v>
                </c:pt>
                <c:pt idx="1">
                  <c:v>Aquisição de bens e serviços</c:v>
                </c:pt>
                <c:pt idx="2">
                  <c:v>Outras despesas correntes</c:v>
                </c:pt>
              </c:strCache>
            </c:strRef>
          </c:cat>
          <c:val>
            <c:numRef>
              <c:f>'D FN 02 22 00'!$F$4:$F$6</c:f>
              <c:numCache>
                <c:formatCode>0.00%</c:formatCode>
                <c:ptCount val="3"/>
                <c:pt idx="0">
                  <c:v>0.99950102325850787</c:v>
                </c:pt>
                <c:pt idx="1">
                  <c:v>0.89289990961606469</c:v>
                </c:pt>
                <c:pt idx="2">
                  <c:v>0.99988771186440684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pt-PT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8"/>
      <c:hPercent val="100"/>
      <c:rotY val="2"/>
      <c:depthPercent val="80"/>
      <c:rAngAx val="0"/>
      <c:perspective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'D FN 02 22 00'!$C$11</c:f>
              <c:strCache>
                <c:ptCount val="1"/>
                <c:pt idx="0">
                  <c:v>ORÇAMENTO CORRIGIDO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 FN 02 22 00'!$B$12:$B$13</c:f>
              <c:strCache>
                <c:ptCount val="2"/>
                <c:pt idx="0">
                  <c:v>CORRENTES (100%)</c:v>
                </c:pt>
                <c:pt idx="1">
                  <c:v>CAPITAL (0%)</c:v>
                </c:pt>
              </c:strCache>
            </c:strRef>
          </c:cat>
          <c:val>
            <c:numRef>
              <c:f>'D FN 02 22 00'!$C$12:$C$13</c:f>
              <c:numCache>
                <c:formatCode>#,##0.00</c:formatCode>
                <c:ptCount val="2"/>
                <c:pt idx="0">
                  <c:v>4689943</c:v>
                </c:pt>
              </c:numCache>
            </c:numRef>
          </c:val>
        </c:ser>
        <c:ser>
          <c:idx val="1"/>
          <c:order val="1"/>
          <c:tx>
            <c:strRef>
              <c:f>'D FN 02 22 00'!$D$11</c:f>
              <c:strCache>
                <c:ptCount val="1"/>
                <c:pt idx="0">
                  <c:v>ORÇAMENTO EXECUTADO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 FN 02 22 00'!$B$12:$B$13</c:f>
              <c:strCache>
                <c:ptCount val="2"/>
                <c:pt idx="0">
                  <c:v>CORRENTES (100%)</c:v>
                </c:pt>
                <c:pt idx="1">
                  <c:v>CAPITAL (0%)</c:v>
                </c:pt>
              </c:strCache>
            </c:strRef>
          </c:cat>
          <c:val>
            <c:numRef>
              <c:f>'D FN 02 22 00'!$D$12:$D$13</c:f>
              <c:numCache>
                <c:formatCode>#,##0.00</c:formatCode>
                <c:ptCount val="2"/>
                <c:pt idx="0">
                  <c:v>4674041.26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gapDepth val="0"/>
        <c:shape val="cylinder"/>
        <c:axId val="418319480"/>
        <c:axId val="418323008"/>
        <c:axId val="0"/>
      </c:bar3DChart>
      <c:catAx>
        <c:axId val="418319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pt-PT"/>
          </a:p>
        </c:txPr>
        <c:crossAx val="418323008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418323008"/>
        <c:scaling>
          <c:orientation val="minMax"/>
        </c:scaling>
        <c:delete val="1"/>
        <c:axPos val="l"/>
        <c:numFmt formatCode="#,##0.00" sourceLinked="1"/>
        <c:majorTickMark val="out"/>
        <c:minorTickMark val="none"/>
        <c:tickLblPos val="nextTo"/>
        <c:crossAx val="4183194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pt-P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pt-PT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9477856407189599"/>
          <c:y val="0.25669075316202761"/>
          <c:w val="0.32653390478088973"/>
          <c:h val="0.24767311493470723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Lbls>
            <c:dLbl>
              <c:idx val="0"/>
              <c:layout>
                <c:manualLayout>
                  <c:x val="6.9635795525559305E-2"/>
                  <c:y val="5.9071991001124861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/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13829660727298523"/>
                  <c:y val="4.1250551645646061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/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1881341613625078"/>
                  <c:y val="-6.017048753861519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/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22248118985126858"/>
                  <c:y val="-8.294947506561679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/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3.2812398450193708E-2"/>
                  <c:y val="-0.1169235095613048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/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32619123463363708"/>
                  <c:y val="2.232142857142857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/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Mode val="edge"/>
                  <c:yMode val="edge"/>
                  <c:x val="0.58333468967329261"/>
                  <c:y val="0.59375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/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numFmt formatCode="0.00%" sourceLinked="0"/>
            <c:spPr>
              <a:noFill/>
              <a:ln w="25400">
                <a:noFill/>
              </a:ln>
            </c:spPr>
            <c:showLegendKey val="1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 FN 02 22 00'!$B$4:$B$6</c:f>
              <c:strCache>
                <c:ptCount val="3"/>
                <c:pt idx="0">
                  <c:v>Despesas com o pessoal</c:v>
                </c:pt>
                <c:pt idx="1">
                  <c:v>Aquisição de bens e serviços</c:v>
                </c:pt>
                <c:pt idx="2">
                  <c:v>Outras despesas correntes</c:v>
                </c:pt>
              </c:strCache>
            </c:strRef>
          </c:cat>
          <c:val>
            <c:numRef>
              <c:f>'D FN 02 22 00'!$C$4:$C$6</c:f>
              <c:numCache>
                <c:formatCode>#,##0.00</c:formatCode>
                <c:ptCount val="3"/>
                <c:pt idx="0">
                  <c:v>4557988</c:v>
                </c:pt>
                <c:pt idx="1">
                  <c:v>127235</c:v>
                </c:pt>
                <c:pt idx="2">
                  <c:v>4720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5357865709824251"/>
          <c:y val="0.68255079226207838"/>
          <c:w val="0.52842446592910064"/>
          <c:h val="0.27556333236123265"/>
        </c:manualLayout>
      </c:layout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pt-P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noFill/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F497D">
                  <a:lumMod val="60000"/>
                  <a:lumOff val="40000"/>
                </a:srgbClr>
              </a:solidFill>
              <a:ln w="12700">
                <a:noFill/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C0504D"/>
              </a:solidFill>
              <a:ln w="12700">
                <a:noFill/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9BBB59">
                  <a:lumMod val="40000"/>
                  <a:lumOff val="60000"/>
                </a:srgbClr>
              </a:solidFill>
              <a:ln w="12700">
                <a:noFill/>
                <a:prstDash val="solid"/>
              </a:ln>
            </c:spPr>
          </c:dPt>
          <c:dPt>
            <c:idx val="3"/>
            <c:invertIfNegative val="0"/>
            <c:bubble3D val="0"/>
            <c:spPr>
              <a:solidFill>
                <a:srgbClr val="8064A2">
                  <a:lumMod val="60000"/>
                  <a:lumOff val="40000"/>
                </a:srgbClr>
              </a:solidFill>
              <a:ln w="12700">
                <a:noFill/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 FN 02 22 00'!$B$4:$B$6</c:f>
              <c:strCache>
                <c:ptCount val="3"/>
                <c:pt idx="0">
                  <c:v>Despesas com o pessoal</c:v>
                </c:pt>
                <c:pt idx="1">
                  <c:v>Aquisição de bens e serviços</c:v>
                </c:pt>
                <c:pt idx="2">
                  <c:v>Outras despesas correntes</c:v>
                </c:pt>
              </c:strCache>
            </c:strRef>
          </c:cat>
          <c:val>
            <c:numRef>
              <c:f>'D FN 02 22 00'!$F$4:$F$6</c:f>
              <c:numCache>
                <c:formatCode>0.00%</c:formatCode>
                <c:ptCount val="3"/>
                <c:pt idx="0">
                  <c:v>0.99950102325850787</c:v>
                </c:pt>
                <c:pt idx="1">
                  <c:v>0.89289990961606469</c:v>
                </c:pt>
                <c:pt idx="2">
                  <c:v>0.99988771186440684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8322616"/>
        <c:axId val="418318304"/>
      </c:barChart>
      <c:catAx>
        <c:axId val="418322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18318304"/>
        <c:crosses val="autoZero"/>
        <c:auto val="0"/>
        <c:lblAlgn val="ctr"/>
        <c:lblOffset val="100"/>
        <c:noMultiLvlLbl val="0"/>
      </c:catAx>
      <c:valAx>
        <c:axId val="418318304"/>
        <c:scaling>
          <c:orientation val="minMax"/>
        </c:scaling>
        <c:delete val="1"/>
        <c:axPos val="l"/>
        <c:numFmt formatCode="0.00%" sourceLinked="1"/>
        <c:majorTickMark val="out"/>
        <c:minorTickMark val="none"/>
        <c:tickLblPos val="nextTo"/>
        <c:crossAx val="418322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Univers 45"/>
          <a:cs typeface="Arial" panose="020B0604020202020204" pitchFamily="34" charset="0"/>
        </a:defRPr>
      </a:pPr>
      <a:endParaRPr lang="pt-PT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1584384476212319"/>
          <c:y val="0"/>
          <c:w val="0.85288395554329288"/>
          <c:h val="0.9675307543078852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 FN 02 22 00'!$C$11</c:f>
              <c:strCache>
                <c:ptCount val="1"/>
                <c:pt idx="0">
                  <c:v>ORÇAMENTO CORRIGIDO</c:v>
                </c:pt>
              </c:strCache>
            </c:strRef>
          </c:tx>
          <c:spPr>
            <a:solidFill>
              <a:srgbClr val="FFFF99"/>
            </a:solidFill>
          </c:spPr>
          <c:invertIfNegative val="0"/>
          <c:dLbls>
            <c:dLbl>
              <c:idx val="0"/>
              <c:layout>
                <c:manualLayout>
                  <c:x val="-0.39257294429708228"/>
                  <c:y val="0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pt-P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 FN 02 22 00'!$B$12:$B$13</c:f>
              <c:strCache>
                <c:ptCount val="2"/>
                <c:pt idx="0">
                  <c:v>CORRENTES (100%)</c:v>
                </c:pt>
                <c:pt idx="1">
                  <c:v>CAPITAL (0%)</c:v>
                </c:pt>
              </c:strCache>
            </c:strRef>
          </c:cat>
          <c:val>
            <c:numRef>
              <c:f>'D FN 02 22 00'!$C$12:$C$13</c:f>
              <c:numCache>
                <c:formatCode>#,##0.00</c:formatCode>
                <c:ptCount val="2"/>
                <c:pt idx="0">
                  <c:v>4689943</c:v>
                </c:pt>
              </c:numCache>
            </c:numRef>
          </c:val>
        </c:ser>
        <c:ser>
          <c:idx val="1"/>
          <c:order val="1"/>
          <c:tx>
            <c:strRef>
              <c:f>'D FN 02 22 00'!$D$11</c:f>
              <c:strCache>
                <c:ptCount val="1"/>
                <c:pt idx="0">
                  <c:v>ORÇAMENTO EXECUTADO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-0.33952254641909813"/>
                  <c:y val="-5.6980056980056983E-3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pt-P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 FN 02 22 00'!$B$12:$B$13</c:f>
              <c:strCache>
                <c:ptCount val="2"/>
                <c:pt idx="0">
                  <c:v>CORRENTES (100%)</c:v>
                </c:pt>
                <c:pt idx="1">
                  <c:v>CAPITAL (0%)</c:v>
                </c:pt>
              </c:strCache>
            </c:strRef>
          </c:cat>
          <c:val>
            <c:numRef>
              <c:f>'D FN 02 22 00'!$D$12:$D$13</c:f>
              <c:numCache>
                <c:formatCode>#,##0.00</c:formatCode>
                <c:ptCount val="2"/>
                <c:pt idx="0">
                  <c:v>4674041.26</c:v>
                </c:pt>
              </c:numCache>
            </c:numRef>
          </c:val>
        </c:ser>
        <c:ser>
          <c:idx val="2"/>
          <c:order val="2"/>
          <c:tx>
            <c:strRef>
              <c:f>'D FN 02 22 00'!$F$11</c:f>
              <c:strCache>
                <c:ptCount val="1"/>
                <c:pt idx="0">
                  <c:v>EXECUÇÃO ORÇAMENTAL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44562334217506627"/>
                  <c:y val="-1.1396011396011397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pt-P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 FN 02 22 00'!$B$12:$B$13</c:f>
              <c:strCache>
                <c:ptCount val="2"/>
                <c:pt idx="0">
                  <c:v>CORRENTES (100%)</c:v>
                </c:pt>
                <c:pt idx="1">
                  <c:v>CAPITAL (0%)</c:v>
                </c:pt>
              </c:strCache>
            </c:strRef>
          </c:cat>
          <c:val>
            <c:numRef>
              <c:f>'D FN 02 22 00'!$F$12:$F$13</c:f>
              <c:numCache>
                <c:formatCode>0.00%</c:formatCode>
                <c:ptCount val="2"/>
                <c:pt idx="0">
                  <c:v>0.99660939589244468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418323792"/>
        <c:axId val="182245440"/>
      </c:barChart>
      <c:catAx>
        <c:axId val="418323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pt-PT"/>
          </a:p>
        </c:txPr>
        <c:crossAx val="182245440"/>
        <c:crosses val="autoZero"/>
        <c:auto val="0"/>
        <c:lblAlgn val="ctr"/>
        <c:lblOffset val="100"/>
        <c:noMultiLvlLbl val="0"/>
      </c:catAx>
      <c:valAx>
        <c:axId val="182245440"/>
        <c:scaling>
          <c:orientation val="minMax"/>
        </c:scaling>
        <c:delete val="1"/>
        <c:axPos val="b"/>
        <c:numFmt formatCode="#,##0.00" sourceLinked="1"/>
        <c:majorTickMark val="out"/>
        <c:minorTickMark val="none"/>
        <c:tickLblPos val="nextTo"/>
        <c:crossAx val="418323792"/>
        <c:crosses val="autoZero"/>
        <c:crossBetween val="between"/>
      </c:valAx>
      <c:spPr>
        <a:solidFill>
          <a:schemeClr val="lt1"/>
        </a:solidFill>
        <a:ln w="25400" cap="flat" cmpd="sng" algn="ctr">
          <a:noFill/>
          <a:prstDash val="solid"/>
        </a:ln>
        <a:effectLst/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0.3286346609586423"/>
          <c:y val="0.21035951901361169"/>
          <c:w val="0.45791300359299753"/>
          <c:h val="0.1714126431870435"/>
        </c:manualLayout>
      </c:layout>
      <c:overlay val="0"/>
      <c:txPr>
        <a:bodyPr/>
        <a:lstStyle/>
        <a:p>
          <a:pPr>
            <a:defRPr sz="800"/>
          </a:pPr>
          <a:endParaRPr lang="pt-P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pt-P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1"/>
          <c:order val="0"/>
          <c:tx>
            <c:strRef>
              <c:f>'R FN 02 22 00'!$D$2</c:f>
              <c:strCache>
                <c:ptCount val="1"/>
                <c:pt idx="0">
                  <c:v>EXECUTADO</c:v>
                </c:pt>
              </c:strCache>
            </c:strRef>
          </c:tx>
          <c:spPr>
            <a:gradFill rotWithShape="0">
              <a:gsLst>
                <a:gs pos="0">
                  <a:srgbClr val="9999FF"/>
                </a:gs>
                <a:gs pos="100000">
                  <a:srgbClr val="9999FF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1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375" b="1" i="0" u="none" strike="noStrike" baseline="0">
                      <a:solidFill>
                        <a:srgbClr val="FFFFFF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375" b="1" i="0" u="none" strike="noStrike" baseline="0">
                      <a:solidFill>
                        <a:srgbClr val="FFFFFF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375" b="1" i="0" u="none" strike="noStrike" baseline="0">
                      <a:solidFill>
                        <a:srgbClr val="FFFFFF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375" b="1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375" b="1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375" b="1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375" b="1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375" b="1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375" b="1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l">
                  <a:defRPr sz="375" b="1" i="0" u="none" strike="noStrike" baseline="0">
                    <a:solidFill>
                      <a:srgbClr val="FFFFFF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 FN 02 22 00'!$B$3:$B$3</c:f>
              <c:strCache>
                <c:ptCount val="1"/>
                <c:pt idx="0">
                  <c:v>Transferências correntes</c:v>
                </c:pt>
              </c:strCache>
            </c:strRef>
          </c:cat>
          <c:val>
            <c:numRef>
              <c:f>'R FN 02 22 00'!$D$3:$D$3</c:f>
              <c:numCache>
                <c:formatCode>#,##0.00</c:formatCode>
                <c:ptCount val="1"/>
                <c:pt idx="0">
                  <c:v>4677631.84</c:v>
                </c:pt>
              </c:numCache>
            </c:numRef>
          </c:val>
        </c:ser>
        <c:ser>
          <c:idx val="2"/>
          <c:order val="1"/>
          <c:tx>
            <c:strRef>
              <c:f>'R FN 02 22 00'!$E$2</c:f>
              <c:strCache>
                <c:ptCount val="1"/>
                <c:pt idx="0">
                  <c:v>SALDO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375" b="1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75" b="1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 FN 02 22 00'!$B$3:$B$3</c:f>
              <c:strCache>
                <c:ptCount val="1"/>
                <c:pt idx="0">
                  <c:v>Transferências correntes</c:v>
                </c:pt>
              </c:strCache>
            </c:strRef>
          </c:cat>
          <c:val>
            <c:numRef>
              <c:f>'R FN 02 22 00'!$E$3:$E$3</c:f>
              <c:numCache>
                <c:formatCode>#,##0.00</c:formatCode>
                <c:ptCount val="1"/>
                <c:pt idx="0">
                  <c:v>12311.160000000149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50"/>
        <c:axId val="182243872"/>
        <c:axId val="182244264"/>
      </c:barChart>
      <c:catAx>
        <c:axId val="182243872"/>
        <c:scaling>
          <c:orientation val="maxMin"/>
        </c:scaling>
        <c:delete val="0"/>
        <c:axPos val="l"/>
        <c:numFmt formatCode="@" sourceLinked="0"/>
        <c:majorTickMark val="out"/>
        <c:minorTickMark val="out"/>
        <c:tickLblPos val="low"/>
        <c:spPr>
          <a:ln w="9525">
            <a:noFill/>
          </a:ln>
        </c:spPr>
        <c:txPr>
          <a:bodyPr rot="0" vert="horz"/>
          <a:lstStyle/>
          <a:p>
            <a:pPr rtl="0">
              <a:defRPr sz="4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pt-PT"/>
          </a:p>
        </c:txPr>
        <c:crossAx val="18224426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2244264"/>
        <c:scaling>
          <c:orientation val="minMax"/>
          <c:max val="1"/>
          <c:min val="-0.2"/>
        </c:scaling>
        <c:delete val="0"/>
        <c:axPos val="b"/>
        <c:numFmt formatCode="0%" sourceLinked="1"/>
        <c:majorTickMark val="none"/>
        <c:minorTickMark val="none"/>
        <c:tickLblPos val="none"/>
        <c:spPr>
          <a:ln w="9525">
            <a:noFill/>
          </a:ln>
        </c:spPr>
        <c:crossAx val="182243872"/>
        <c:crosses val="max"/>
        <c:crossBetween val="between"/>
        <c:majorUnit val="0.2"/>
        <c:minorUnit val="0.0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34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pt-P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375" b="1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pt-P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4"/>
      <c:hPercent val="50"/>
      <c:rotY val="321"/>
      <c:depthPercent val="50"/>
      <c:rAngAx val="0"/>
      <c:perspective val="0"/>
    </c:view3D>
    <c:floor>
      <c:thickness val="0"/>
      <c:spPr>
        <a:solidFill>
          <a:srgbClr val="C0C0C0"/>
        </a:solidFill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v>'R FN 02 22 00'!#REF!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2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225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'R FN 02 22 00'!#REF!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hape val="cylinder"/>
        </c:ser>
        <c:ser>
          <c:idx val="2"/>
          <c:order val="1"/>
          <c:tx>
            <c:v>'R FN 02 22 00'!#REF!</c:v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2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225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'R FN 02 22 00'!#REF!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hape val="cylinder"/>
        </c:ser>
        <c:ser>
          <c:idx val="1"/>
          <c:order val="2"/>
          <c:tx>
            <c:strRef>
              <c:f>'R FN 02 22 00'!$B$3</c:f>
              <c:strCache>
                <c:ptCount val="1"/>
                <c:pt idx="0">
                  <c:v>Transferências correntes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2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225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'R FN 02 22 00'!$D$3</c:f>
              <c:numCache>
                <c:formatCode>#,##0.00</c:formatCode>
                <c:ptCount val="1"/>
                <c:pt idx="0">
                  <c:v>4677631.84</c:v>
                </c:pt>
              </c:numCache>
            </c:numRef>
          </c:val>
        </c:ser>
        <c:ser>
          <c:idx val="3"/>
          <c:order val="3"/>
          <c:tx>
            <c:v>'R FN 02 22 00'!#REF!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2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'R FN 02 22 00'!#REF!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4"/>
          <c:order val="4"/>
          <c:tx>
            <c:v>'R FN 02 22 00'!#REF!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2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225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'R FN 02 22 00'!#REF!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hape val="coneToMax"/>
        </c:ser>
        <c:ser>
          <c:idx val="5"/>
          <c:order val="5"/>
          <c:tx>
            <c:v>'R FN 02 22 00'!#REF!</c:v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2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225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'R FN 02 22 00'!#REF!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hape val="coneToMax"/>
        </c:ser>
        <c:ser>
          <c:idx val="6"/>
          <c:order val="6"/>
          <c:tx>
            <c:v>'R FN 02 22 00'!#REF!</c:v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2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225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'R FN 02 22 00'!#REF!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hape val="coneToMax"/>
        </c:ser>
        <c:ser>
          <c:idx val="7"/>
          <c:order val="7"/>
          <c:tx>
            <c:v>'R FN 02 22 00'!#REF!</c:v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2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225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'R FN 02 22 00'!#REF!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hape val="coneToMax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gapDepth val="40"/>
        <c:shape val="cone"/>
        <c:axId val="182241912"/>
        <c:axId val="182244656"/>
        <c:axId val="183094960"/>
      </c:bar3DChart>
      <c:catAx>
        <c:axId val="182241912"/>
        <c:scaling>
          <c:orientation val="minMax"/>
        </c:scaling>
        <c:delete val="1"/>
        <c:axPos val="b"/>
        <c:majorTickMark val="out"/>
        <c:minorTickMark val="none"/>
        <c:tickLblPos val="nextTo"/>
        <c:crossAx val="182244656"/>
        <c:crosses val="autoZero"/>
        <c:auto val="1"/>
        <c:lblAlgn val="ctr"/>
        <c:lblOffset val="100"/>
        <c:noMultiLvlLbl val="1"/>
      </c:catAx>
      <c:valAx>
        <c:axId val="182244656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82241912"/>
        <c:crosses val="max"/>
        <c:crossBetween val="between"/>
      </c:valAx>
      <c:serAx>
        <c:axId val="183094960"/>
        <c:scaling>
          <c:orientation val="minMax"/>
        </c:scaling>
        <c:delete val="1"/>
        <c:axPos val="b"/>
        <c:majorTickMark val="out"/>
        <c:minorTickMark val="none"/>
        <c:tickLblPos val="nextTo"/>
        <c:crossAx val="182244656"/>
        <c:crosses val="autoZero"/>
      </c:ser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explosion val="31"/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5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5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5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5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5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5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5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5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525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0">
                  <a:defRPr sz="525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dLblPos val="inEnd"/>
            <c:showLegendKey val="1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'R FN 02 22 00'!$B$3:$B$3</c:f>
              <c:strCache>
                <c:ptCount val="1"/>
                <c:pt idx="0">
                  <c:v>Transferências correntes</c:v>
                </c:pt>
              </c:strCache>
            </c:strRef>
          </c:cat>
          <c:val>
            <c:numRef>
              <c:f>'R FN 02 22 00'!$D$3:$D$3</c:f>
              <c:numCache>
                <c:formatCode>#,##0.00</c:formatCode>
                <c:ptCount val="1"/>
                <c:pt idx="0">
                  <c:v>4677631.84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pt-PT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0"/>
      <c:hPercent val="11"/>
      <c:rotY val="12"/>
      <c:depthPercent val="250"/>
      <c:rAngAx val="1"/>
    </c:view3D>
    <c:floor>
      <c:thickness val="0"/>
      <c:spPr>
        <a:solidFill>
          <a:srgbClr val="C0C0C0"/>
        </a:solidFill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'R FN 02 22 00'!$D$6</c:f>
              <c:strCache>
                <c:ptCount val="1"/>
                <c:pt idx="0">
                  <c:v>ORÇAMENTO EXECUTADO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 FN 02 22 00'!$B$7:$B$8</c:f>
              <c:strCache>
                <c:ptCount val="2"/>
                <c:pt idx="0">
                  <c:v>CORRENTES (100%)</c:v>
                </c:pt>
                <c:pt idx="1">
                  <c:v>CAPITAL (0%)</c:v>
                </c:pt>
              </c:strCache>
            </c:strRef>
          </c:cat>
          <c:val>
            <c:numRef>
              <c:f>'R FN 02 22 00'!$D$7:$D$8</c:f>
              <c:numCache>
                <c:formatCode>#,##0.00</c:formatCode>
                <c:ptCount val="2"/>
                <c:pt idx="0">
                  <c:v>4677631.84</c:v>
                </c:pt>
              </c:numCache>
            </c:numRef>
          </c:val>
        </c:ser>
        <c:ser>
          <c:idx val="1"/>
          <c:order val="1"/>
          <c:tx>
            <c:strRef>
              <c:f>'R FN 02 22 00'!$E$6</c:f>
              <c:strCache>
                <c:ptCount val="1"/>
                <c:pt idx="0">
                  <c:v>SALDO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showLegendKey val="1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 FN 02 22 00'!$B$7:$B$8</c:f>
              <c:strCache>
                <c:ptCount val="2"/>
                <c:pt idx="0">
                  <c:v>CORRENTES (100%)</c:v>
                </c:pt>
                <c:pt idx="1">
                  <c:v>CAPITAL (0%)</c:v>
                </c:pt>
              </c:strCache>
            </c:strRef>
          </c:cat>
          <c:val>
            <c:numRef>
              <c:f>'R FN 02 22 00'!$E$7:$E$8</c:f>
              <c:numCache>
                <c:formatCode>#,##0.00</c:formatCode>
                <c:ptCount val="2"/>
                <c:pt idx="0">
                  <c:v>12311.160000000149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gapDepth val="170"/>
        <c:shape val="cylinder"/>
        <c:axId val="418321832"/>
        <c:axId val="418316736"/>
        <c:axId val="0"/>
      </c:bar3DChart>
      <c:catAx>
        <c:axId val="418321832"/>
        <c:scaling>
          <c:orientation val="minMax"/>
        </c:scaling>
        <c:delete val="0"/>
        <c:axPos val="b"/>
        <c:numFmt formatCode="0.0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pt-PT"/>
          </a:p>
        </c:txPr>
        <c:crossAx val="41831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8316736"/>
        <c:scaling>
          <c:orientation val="minMax"/>
        </c:scaling>
        <c:delete val="1"/>
        <c:axPos val="l"/>
        <c:numFmt formatCode="#,##0.00" sourceLinked="1"/>
        <c:majorTickMark val="out"/>
        <c:minorTickMark val="none"/>
        <c:tickLblPos val="nextTo"/>
        <c:crossAx val="4183218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9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pt-P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571487115456045"/>
          <c:y val="0.22527472527472528"/>
          <c:w val="0.35714347995166007"/>
          <c:h val="0.2197802197802197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</c:dPt>
          <c:dLbls>
            <c:dLbl>
              <c:idx val="0"/>
              <c:layout>
                <c:manualLayout>
                  <c:x val="5.121987074094677E-2"/>
                  <c:y val="5.31885437397248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000000"/>
                      </a:solidFill>
                      <a:latin typeface="Univers 45"/>
                      <a:ea typeface="Univers 45"/>
                      <a:cs typeface="Univers 45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Mode val="edge"/>
                  <c:yMode val="edge"/>
                  <c:x val="0.79642996029220192"/>
                  <c:y val="0.137362637362637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000000"/>
                      </a:solidFill>
                      <a:latin typeface="Univers 45"/>
                      <a:ea typeface="Univers 45"/>
                      <a:cs typeface="Univers 45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Mode val="edge"/>
                  <c:yMode val="edge"/>
                  <c:x val="0.83571574308688457"/>
                  <c:y val="0.203296703296703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000000"/>
                      </a:solidFill>
                      <a:latin typeface="Univers 45"/>
                      <a:ea typeface="Univers 45"/>
                      <a:cs typeface="Univers 45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80357282989123513"/>
                  <c:y val="0.3736263736263736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000000"/>
                      </a:solidFill>
                      <a:latin typeface="Univers 45"/>
                      <a:ea typeface="Univers 45"/>
                      <a:cs typeface="Univers 45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Mode val="edge"/>
                  <c:yMode val="edge"/>
                  <c:x val="0.93214448267383276"/>
                  <c:y val="0.4560439560439560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000000"/>
                      </a:solidFill>
                      <a:latin typeface="Univers 45"/>
                      <a:ea typeface="Univers 45"/>
                      <a:cs typeface="Univers 45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87143009108205061"/>
                  <c:y val="0.7637362637362636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000000"/>
                      </a:solidFill>
                      <a:latin typeface="Univers 45"/>
                      <a:ea typeface="Univers 45"/>
                      <a:cs typeface="Univers 45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000000"/>
                      </a:solidFill>
                      <a:latin typeface="Univers 45"/>
                      <a:ea typeface="Univers 45"/>
                      <a:cs typeface="Univers 45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000000"/>
                      </a:solidFill>
                      <a:latin typeface="Univers 45"/>
                      <a:ea typeface="Univers 45"/>
                      <a:cs typeface="Univers 45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000000"/>
                      </a:solidFill>
                      <a:latin typeface="Univers 45"/>
                      <a:ea typeface="Univers 45"/>
                      <a:cs typeface="Univers 45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25" b="0" i="0" u="none" strike="noStrike" baseline="0">
                      <a:solidFill>
                        <a:srgbClr val="000000"/>
                      </a:solidFill>
                      <a:latin typeface="Univers 45"/>
                      <a:ea typeface="Univers 45"/>
                      <a:cs typeface="Univers 45"/>
                    </a:defRPr>
                  </a:pPr>
                  <a:endParaRPr lang="pt-PT"/>
                </a:p>
              </c:txPr>
              <c:dLblPos val="bestFit"/>
              <c:showLegendKey val="1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25" b="0" i="0" u="none" strike="noStrike" baseline="0">
                    <a:solidFill>
                      <a:srgbClr val="000000"/>
                    </a:solidFill>
                    <a:latin typeface="Univers 45"/>
                    <a:ea typeface="Univers 45"/>
                    <a:cs typeface="Univers 45"/>
                  </a:defRPr>
                </a:pPr>
                <a:endParaRPr lang="pt-PT"/>
              </a:p>
            </c:txPr>
            <c:showLegendKey val="1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'R FN 02 22 00'!$B$3:$B$3</c:f>
              <c:strCache>
                <c:ptCount val="1"/>
                <c:pt idx="0">
                  <c:v>Transferências correntes</c:v>
                </c:pt>
              </c:strCache>
            </c:strRef>
          </c:cat>
          <c:val>
            <c:numRef>
              <c:f>'R FN 02 22 00'!$C$3:$C$3</c:f>
              <c:numCache>
                <c:formatCode>#,##0.00</c:formatCode>
                <c:ptCount val="1"/>
                <c:pt idx="0">
                  <c:v>4689943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6428571428571433E-2"/>
          <c:y val="0.74175853018372706"/>
          <c:w val="0.82857292838395191"/>
          <c:h val="0.1868131599829091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575" b="0" i="0" u="none" strike="noStrike" baseline="0">
              <a:solidFill>
                <a:srgbClr val="000000"/>
              </a:solidFill>
              <a:latin typeface="Univers 45"/>
              <a:ea typeface="Univers 45"/>
              <a:cs typeface="Univers 45"/>
            </a:defRPr>
          </a:pPr>
          <a:endParaRPr lang="pt-PT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625" b="0" i="0" u="none" strike="noStrike" baseline="0">
          <a:solidFill>
            <a:srgbClr val="000000"/>
          </a:solidFill>
          <a:latin typeface="Univers 45"/>
          <a:ea typeface="Univers 45"/>
          <a:cs typeface="Univers 45"/>
        </a:defRPr>
      </a:pPr>
      <a:endParaRPr lang="pt-P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9"/>
      <c:hPercent val="41"/>
      <c:rotY val="1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2857304787431622E-2"/>
          <c:y val="0.18048823477571163"/>
          <c:w val="0.79642996029220192"/>
          <c:h val="0.44878155673960735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8916007962989461E-2"/>
                  <c:y val="-6.546751213371705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Univers 45"/>
                      <a:ea typeface="Univers 45"/>
                      <a:cs typeface="Univers 45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Mode val="edge"/>
                  <c:yMode val="edge"/>
                  <c:x val="0.83571574308688457"/>
                  <c:y val="0.3512203487527361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Univers 45"/>
                      <a:ea typeface="Univers 45"/>
                      <a:cs typeface="Univers 45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Univers 45"/>
                      <a:ea typeface="Univers 45"/>
                      <a:cs typeface="Univers 45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Univers 45"/>
                      <a:ea typeface="Univers 45"/>
                      <a:cs typeface="Univers 45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Univers 45"/>
                      <a:ea typeface="Univers 45"/>
                      <a:cs typeface="Univers 45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Univers 45"/>
                      <a:ea typeface="Univers 45"/>
                      <a:cs typeface="Univers 45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Univers 45"/>
                      <a:ea typeface="Univers 45"/>
                      <a:cs typeface="Univers 45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Univers 45"/>
                      <a:ea typeface="Univers 45"/>
                      <a:cs typeface="Univers 45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Univers 45"/>
                      <a:ea typeface="Univers 45"/>
                      <a:cs typeface="Univers 45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Univers 45"/>
                      <a:ea typeface="Univers 45"/>
                      <a:cs typeface="Univers 45"/>
                    </a:defRPr>
                  </a:pPr>
                  <a:endParaRPr lang="pt-P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Univers 45"/>
                    <a:ea typeface="Univers 45"/>
                    <a:cs typeface="Univers 45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 FN 02 22 00'!$B$3:$B$3</c:f>
              <c:strCache>
                <c:ptCount val="1"/>
                <c:pt idx="0">
                  <c:v>Transferências correntes</c:v>
                </c:pt>
              </c:strCache>
            </c:strRef>
          </c:cat>
          <c:val>
            <c:numRef>
              <c:f>'R FN 02 22 00'!$F$3:$F$3</c:f>
              <c:numCache>
                <c:formatCode>0.00%</c:formatCode>
                <c:ptCount val="1"/>
                <c:pt idx="0">
                  <c:v>0.99737498728662588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18320264"/>
        <c:axId val="418317520"/>
        <c:axId val="0"/>
      </c:bar3DChart>
      <c:catAx>
        <c:axId val="4183202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18317520"/>
        <c:crosses val="autoZero"/>
        <c:auto val="0"/>
        <c:lblAlgn val="ctr"/>
        <c:lblOffset val="100"/>
        <c:noMultiLvlLbl val="0"/>
      </c:catAx>
      <c:valAx>
        <c:axId val="418317520"/>
        <c:scaling>
          <c:orientation val="minMax"/>
        </c:scaling>
        <c:delete val="1"/>
        <c:axPos val="l"/>
        <c:numFmt formatCode="0.00%" sourceLinked="1"/>
        <c:majorTickMark val="out"/>
        <c:minorTickMark val="none"/>
        <c:tickLblPos val="nextTo"/>
        <c:crossAx val="4183202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071466066741655"/>
          <c:y val="0.80975836783288691"/>
          <c:w val="0.68571541057367824"/>
          <c:h val="0.175610033281922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Univers 45"/>
              <a:ea typeface="Univers 45"/>
              <a:cs typeface="Univers 45"/>
            </a:defRPr>
          </a:pPr>
          <a:endParaRPr lang="pt-P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45"/>
          <a:ea typeface="Univers 45"/>
          <a:cs typeface="Univers 45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25552608311229"/>
          <c:y val="4.6779280795028827E-2"/>
          <c:w val="0.87444739168877095"/>
          <c:h val="0.9153567983489243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'R FN 02 22 00'!$C$6</c:f>
              <c:strCache>
                <c:ptCount val="1"/>
                <c:pt idx="0">
                  <c:v>ORÇAMENTO CORRIGIDO</c:v>
                </c:pt>
              </c:strCache>
            </c:strRef>
          </c:tx>
          <c:spPr>
            <a:solidFill>
              <a:srgbClr val="FFFF99"/>
            </a:solidFill>
          </c:spPr>
          <c:invertIfNegative val="0"/>
          <c:dLbls>
            <c:dLbl>
              <c:idx val="0"/>
              <c:layout>
                <c:manualLayout>
                  <c:x val="-0.39257294429708228"/>
                  <c:y val="0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pt-P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 FN 02 22 00'!$B$7:$B$8</c:f>
              <c:strCache>
                <c:ptCount val="2"/>
                <c:pt idx="0">
                  <c:v>CORRENTES (100%)</c:v>
                </c:pt>
                <c:pt idx="1">
                  <c:v>CAPITAL (0%)</c:v>
                </c:pt>
              </c:strCache>
            </c:strRef>
          </c:cat>
          <c:val>
            <c:numRef>
              <c:f>'R FN 02 22 00'!$C$7:$C$8</c:f>
              <c:numCache>
                <c:formatCode>#,##0.00</c:formatCode>
                <c:ptCount val="2"/>
                <c:pt idx="0">
                  <c:v>4689943</c:v>
                </c:pt>
              </c:numCache>
            </c:numRef>
          </c:val>
        </c:ser>
        <c:ser>
          <c:idx val="1"/>
          <c:order val="1"/>
          <c:tx>
            <c:strRef>
              <c:f>'R FN 02 22 00'!$D$6</c:f>
              <c:strCache>
                <c:ptCount val="1"/>
                <c:pt idx="0">
                  <c:v>ORÇAMENTO EXECUTADO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-0.33952254641909813"/>
                  <c:y val="-5.6980056980056983E-3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pt-P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 FN 02 22 00'!$B$7:$B$8</c:f>
              <c:strCache>
                <c:ptCount val="2"/>
                <c:pt idx="0">
                  <c:v>CORRENTES (100%)</c:v>
                </c:pt>
                <c:pt idx="1">
                  <c:v>CAPITAL (0%)</c:v>
                </c:pt>
              </c:strCache>
            </c:strRef>
          </c:cat>
          <c:val>
            <c:numRef>
              <c:f>'R FN 02 22 00'!$D$7:$D$8</c:f>
              <c:numCache>
                <c:formatCode>#,##0.00</c:formatCode>
                <c:ptCount val="2"/>
                <c:pt idx="0">
                  <c:v>4677631.84</c:v>
                </c:pt>
              </c:numCache>
            </c:numRef>
          </c:val>
        </c:ser>
        <c:ser>
          <c:idx val="2"/>
          <c:order val="2"/>
          <c:tx>
            <c:strRef>
              <c:f>'R FN 02 22 00'!$F$6</c:f>
              <c:strCache>
                <c:ptCount val="1"/>
                <c:pt idx="0">
                  <c:v>EXECUÇÃO ORÇAMENTAL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44562334217506627"/>
                  <c:y val="-1.1396011396011397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pt-P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 FN 02 22 00'!$B$7:$B$8</c:f>
              <c:strCache>
                <c:ptCount val="2"/>
                <c:pt idx="0">
                  <c:v>CORRENTES (100%)</c:v>
                </c:pt>
                <c:pt idx="1">
                  <c:v>CAPITAL (0%)</c:v>
                </c:pt>
              </c:strCache>
            </c:strRef>
          </c:cat>
          <c:val>
            <c:numRef>
              <c:f>'R FN 02 22 00'!$F$7:$F$8</c:f>
              <c:numCache>
                <c:formatCode>0.00%</c:formatCode>
                <c:ptCount val="2"/>
                <c:pt idx="0">
                  <c:v>0.99737498728662588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418320656"/>
        <c:axId val="418319872"/>
      </c:barChart>
      <c:catAx>
        <c:axId val="4183206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pt-PT"/>
          </a:p>
        </c:txPr>
        <c:crossAx val="418319872"/>
        <c:crosses val="autoZero"/>
        <c:auto val="0"/>
        <c:lblAlgn val="ctr"/>
        <c:lblOffset val="100"/>
        <c:noMultiLvlLbl val="0"/>
      </c:catAx>
      <c:valAx>
        <c:axId val="418319872"/>
        <c:scaling>
          <c:orientation val="minMax"/>
        </c:scaling>
        <c:delete val="1"/>
        <c:axPos val="b"/>
        <c:numFmt formatCode="#,##0.00" sourceLinked="1"/>
        <c:majorTickMark val="out"/>
        <c:minorTickMark val="none"/>
        <c:tickLblPos val="nextTo"/>
        <c:crossAx val="418320656"/>
        <c:crosses val="autoZero"/>
        <c:crossBetween val="between"/>
      </c:valAx>
      <c:spPr>
        <a:solidFill>
          <a:schemeClr val="lt1"/>
        </a:solidFill>
        <a:ln w="25400" cap="flat" cmpd="sng" algn="ctr">
          <a:noFill/>
          <a:prstDash val="solid"/>
        </a:ln>
        <a:effectLst/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0.33086811331682131"/>
          <c:y val="0.25426251625088919"/>
          <c:w val="0.45791307776668772"/>
          <c:h val="0.1714126622022714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pt-P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</c:dPt>
          <c:dPt>
            <c:idx val="1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5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pt-P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 FN 02 22 00'!$B$4:$B$6</c:f>
              <c:strCache>
                <c:ptCount val="3"/>
                <c:pt idx="0">
                  <c:v>Despesas com o pessoal</c:v>
                </c:pt>
                <c:pt idx="1">
                  <c:v>Aquisição de bens e serviços</c:v>
                </c:pt>
                <c:pt idx="2">
                  <c:v>Outras despesas correntes</c:v>
                </c:pt>
              </c:strCache>
            </c:strRef>
          </c:cat>
          <c:val>
            <c:numRef>
              <c:f>'D FN 02 22 00'!$C$4:$C$6</c:f>
              <c:numCache>
                <c:formatCode>#,##0.00</c:formatCode>
                <c:ptCount val="3"/>
                <c:pt idx="0">
                  <c:v>4557988</c:v>
                </c:pt>
                <c:pt idx="1">
                  <c:v>127235</c:v>
                </c:pt>
                <c:pt idx="2">
                  <c:v>4720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pt-PT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10</xdr:row>
      <xdr:rowOff>0</xdr:rowOff>
    </xdr:from>
    <xdr:to>
      <xdr:col>6</xdr:col>
      <xdr:colOff>0</xdr:colOff>
      <xdr:row>10</xdr:row>
      <xdr:rowOff>0</xdr:rowOff>
    </xdr:to>
    <xdr:graphicFrame macro="">
      <xdr:nvGraphicFramePr>
        <xdr:cNvPr id="10590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</xdr:row>
      <xdr:rowOff>0</xdr:rowOff>
    </xdr:from>
    <xdr:to>
      <xdr:col>4</xdr:col>
      <xdr:colOff>600075</xdr:colOff>
      <xdr:row>10</xdr:row>
      <xdr:rowOff>0</xdr:rowOff>
    </xdr:to>
    <xdr:graphicFrame macro="">
      <xdr:nvGraphicFramePr>
        <xdr:cNvPr id="10590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10</xdr:row>
      <xdr:rowOff>0</xdr:rowOff>
    </xdr:from>
    <xdr:to>
      <xdr:col>2</xdr:col>
      <xdr:colOff>1333500</xdr:colOff>
      <xdr:row>10</xdr:row>
      <xdr:rowOff>0</xdr:rowOff>
    </xdr:to>
    <xdr:graphicFrame macro="">
      <xdr:nvGraphicFramePr>
        <xdr:cNvPr id="10590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95250</xdr:colOff>
      <xdr:row>10</xdr:row>
      <xdr:rowOff>0</xdr:rowOff>
    </xdr:from>
    <xdr:to>
      <xdr:col>7</xdr:col>
      <xdr:colOff>561975</xdr:colOff>
      <xdr:row>10</xdr:row>
      <xdr:rowOff>0</xdr:rowOff>
    </xdr:to>
    <xdr:graphicFrame macro="">
      <xdr:nvGraphicFramePr>
        <xdr:cNvPr id="10591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10</xdr:row>
      <xdr:rowOff>0</xdr:rowOff>
    </xdr:from>
    <xdr:to>
      <xdr:col>3</xdr:col>
      <xdr:colOff>161925</xdr:colOff>
      <xdr:row>10</xdr:row>
      <xdr:rowOff>0</xdr:rowOff>
    </xdr:to>
    <xdr:graphicFrame macro="">
      <xdr:nvGraphicFramePr>
        <xdr:cNvPr id="105911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609600</xdr:colOff>
      <xdr:row>10</xdr:row>
      <xdr:rowOff>0</xdr:rowOff>
    </xdr:from>
    <xdr:to>
      <xdr:col>1</xdr:col>
      <xdr:colOff>352425</xdr:colOff>
      <xdr:row>10</xdr:row>
      <xdr:rowOff>0</xdr:rowOff>
    </xdr:to>
    <xdr:sp macro="" textlink="">
      <xdr:nvSpPr>
        <xdr:cNvPr id="105482" name="Text Box 10"/>
        <xdr:cNvSpPr txBox="1">
          <a:spLocks noChangeArrowheads="1"/>
        </xdr:cNvSpPr>
      </xdr:nvSpPr>
      <xdr:spPr bwMode="auto">
        <a:xfrm>
          <a:off x="609600" y="1828800"/>
          <a:ext cx="36195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t-PT" sz="800" b="0" i="0" u="none" strike="noStrike" baseline="0">
              <a:solidFill>
                <a:srgbClr val="000000"/>
              </a:solidFill>
              <a:latin typeface="Arial Narrow"/>
            </a:rPr>
            <a:t>71,69%</a:t>
          </a:r>
        </a:p>
      </xdr:txBody>
    </xdr:sp>
    <xdr:clientData/>
  </xdr:twoCellAnchor>
  <xdr:twoCellAnchor>
    <xdr:from>
      <xdr:col>4</xdr:col>
      <xdr:colOff>1009650</xdr:colOff>
      <xdr:row>10</xdr:row>
      <xdr:rowOff>0</xdr:rowOff>
    </xdr:from>
    <xdr:to>
      <xdr:col>5</xdr:col>
      <xdr:colOff>295275</xdr:colOff>
      <xdr:row>10</xdr:row>
      <xdr:rowOff>0</xdr:rowOff>
    </xdr:to>
    <xdr:sp macro="" textlink="">
      <xdr:nvSpPr>
        <xdr:cNvPr id="105484" name="Text Box 12"/>
        <xdr:cNvSpPr txBox="1">
          <a:spLocks noChangeArrowheads="1"/>
        </xdr:cNvSpPr>
      </xdr:nvSpPr>
      <xdr:spPr bwMode="auto">
        <a:xfrm>
          <a:off x="6543675" y="1828800"/>
          <a:ext cx="409575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t-PT" sz="800" b="0" i="0" u="none" strike="noStrike" baseline="0">
              <a:solidFill>
                <a:srgbClr val="000000"/>
              </a:solidFill>
              <a:latin typeface="Arial Narrow"/>
            </a:rPr>
            <a:t>96,70%</a:t>
          </a:r>
        </a:p>
      </xdr:txBody>
    </xdr:sp>
    <xdr:clientData/>
  </xdr:twoCellAnchor>
  <xdr:twoCellAnchor>
    <xdr:from>
      <xdr:col>2</xdr:col>
      <xdr:colOff>457200</xdr:colOff>
      <xdr:row>10</xdr:row>
      <xdr:rowOff>0</xdr:rowOff>
    </xdr:from>
    <xdr:to>
      <xdr:col>2</xdr:col>
      <xdr:colOff>819150</xdr:colOff>
      <xdr:row>10</xdr:row>
      <xdr:rowOff>0</xdr:rowOff>
    </xdr:to>
    <xdr:sp macro="" textlink="">
      <xdr:nvSpPr>
        <xdr:cNvPr id="105485" name="Text Box 13"/>
        <xdr:cNvSpPr txBox="1">
          <a:spLocks noChangeArrowheads="1"/>
        </xdr:cNvSpPr>
      </xdr:nvSpPr>
      <xdr:spPr bwMode="auto">
        <a:xfrm>
          <a:off x="3076575" y="1828800"/>
          <a:ext cx="36195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t-PT" sz="800" b="0" i="0" u="none" strike="noStrike" baseline="0">
              <a:solidFill>
                <a:srgbClr val="000000"/>
              </a:solidFill>
              <a:latin typeface="Arial Narrow"/>
            </a:rPr>
            <a:t>28,31%</a:t>
          </a:r>
        </a:p>
      </xdr:txBody>
    </xdr:sp>
    <xdr:clientData/>
  </xdr:twoCellAnchor>
  <xdr:twoCellAnchor>
    <xdr:from>
      <xdr:col>6</xdr:col>
      <xdr:colOff>19050</xdr:colOff>
      <xdr:row>14</xdr:row>
      <xdr:rowOff>19050</xdr:rowOff>
    </xdr:from>
    <xdr:to>
      <xdr:col>10</xdr:col>
      <xdr:colOff>247650</xdr:colOff>
      <xdr:row>24</xdr:row>
      <xdr:rowOff>38100</xdr:rowOff>
    </xdr:to>
    <xdr:graphicFrame macro="">
      <xdr:nvGraphicFramePr>
        <xdr:cNvPr id="1059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1400175</xdr:colOff>
      <xdr:row>14</xdr:row>
      <xdr:rowOff>19050</xdr:rowOff>
    </xdr:from>
    <xdr:to>
      <xdr:col>5</xdr:col>
      <xdr:colOff>28575</xdr:colOff>
      <xdr:row>25</xdr:row>
      <xdr:rowOff>85725</xdr:rowOff>
    </xdr:to>
    <xdr:graphicFrame macro="">
      <xdr:nvGraphicFramePr>
        <xdr:cNvPr id="1059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28575</xdr:colOff>
      <xdr:row>17</xdr:row>
      <xdr:rowOff>47625</xdr:rowOff>
    </xdr:from>
    <xdr:to>
      <xdr:col>2</xdr:col>
      <xdr:colOff>1466850</xdr:colOff>
      <xdr:row>29</xdr:row>
      <xdr:rowOff>142875</xdr:rowOff>
    </xdr:to>
    <xdr:graphicFrame macro="">
      <xdr:nvGraphicFramePr>
        <xdr:cNvPr id="1059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2162175</xdr:colOff>
      <xdr:row>18</xdr:row>
      <xdr:rowOff>0</xdr:rowOff>
    </xdr:from>
    <xdr:to>
      <xdr:col>7</xdr:col>
      <xdr:colOff>266700</xdr:colOff>
      <xdr:row>18</xdr:row>
      <xdr:rowOff>0</xdr:rowOff>
    </xdr:to>
    <xdr:graphicFrame macro="">
      <xdr:nvGraphicFramePr>
        <xdr:cNvPr id="7601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18</xdr:row>
      <xdr:rowOff>0</xdr:rowOff>
    </xdr:from>
    <xdr:to>
      <xdr:col>10</xdr:col>
      <xdr:colOff>781050</xdr:colOff>
      <xdr:row>18</xdr:row>
      <xdr:rowOff>0</xdr:rowOff>
    </xdr:to>
    <xdr:graphicFrame macro="">
      <xdr:nvGraphicFramePr>
        <xdr:cNvPr id="7601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3</xdr:col>
      <xdr:colOff>123825</xdr:colOff>
      <xdr:row>18</xdr:row>
      <xdr:rowOff>0</xdr:rowOff>
    </xdr:to>
    <xdr:graphicFrame macro="">
      <xdr:nvGraphicFramePr>
        <xdr:cNvPr id="76016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142875</xdr:colOff>
      <xdr:row>19</xdr:row>
      <xdr:rowOff>28575</xdr:rowOff>
    </xdr:from>
    <xdr:to>
      <xdr:col>6</xdr:col>
      <xdr:colOff>619125</xdr:colOff>
      <xdr:row>33</xdr:row>
      <xdr:rowOff>76200</xdr:rowOff>
    </xdr:to>
    <xdr:graphicFrame macro="">
      <xdr:nvGraphicFramePr>
        <xdr:cNvPr id="76017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304799</xdr:colOff>
      <xdr:row>19</xdr:row>
      <xdr:rowOff>76199</xdr:rowOff>
    </xdr:from>
    <xdr:to>
      <xdr:col>12</xdr:col>
      <xdr:colOff>304799</xdr:colOff>
      <xdr:row>27</xdr:row>
      <xdr:rowOff>28575</xdr:rowOff>
    </xdr:to>
    <xdr:graphicFrame macro="">
      <xdr:nvGraphicFramePr>
        <xdr:cNvPr id="76018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19</xdr:row>
      <xdr:rowOff>28576</xdr:rowOff>
    </xdr:from>
    <xdr:to>
      <xdr:col>2</xdr:col>
      <xdr:colOff>1085850</xdr:colOff>
      <xdr:row>31</xdr:row>
      <xdr:rowOff>47626</xdr:rowOff>
    </xdr:to>
    <xdr:graphicFrame macro="">
      <xdr:nvGraphicFramePr>
        <xdr:cNvPr id="76019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30"/>
  <sheetViews>
    <sheetView tabSelected="1" zoomScaleNormal="100" workbookViewId="0">
      <selection activeCell="C5" sqref="C5"/>
    </sheetView>
  </sheetViews>
  <sheetFormatPr defaultRowHeight="12.75" x14ac:dyDescent="0.2"/>
  <cols>
    <col min="1" max="1" width="9.28515625" style="8" bestFit="1" customWidth="1"/>
    <col min="2" max="2" width="30" style="8" bestFit="1" customWidth="1"/>
    <col min="3" max="3" width="23.7109375" style="8" customWidth="1"/>
    <col min="4" max="4" width="20" style="8" bestFit="1" customWidth="1"/>
    <col min="5" max="5" width="16.85546875" style="8" bestFit="1" customWidth="1"/>
    <col min="6" max="6" width="16.140625" style="8" bestFit="1" customWidth="1"/>
    <col min="7" max="16384" width="9.140625" style="8"/>
  </cols>
  <sheetData>
    <row r="1" spans="1:7" x14ac:dyDescent="0.2">
      <c r="A1" s="8" t="s">
        <v>31</v>
      </c>
    </row>
    <row r="2" spans="1:7" s="24" customFormat="1" x14ac:dyDescent="0.2">
      <c r="A2" s="25" t="s">
        <v>5</v>
      </c>
      <c r="B2" s="25"/>
      <c r="C2" s="13" t="s">
        <v>24</v>
      </c>
      <c r="D2" s="13" t="s">
        <v>14</v>
      </c>
      <c r="E2" s="13" t="s">
        <v>12</v>
      </c>
      <c r="F2" s="13" t="s">
        <v>21</v>
      </c>
    </row>
    <row r="3" spans="1:7" x14ac:dyDescent="0.2">
      <c r="A3" s="18" t="s">
        <v>2</v>
      </c>
      <c r="B3" s="18" t="s">
        <v>4</v>
      </c>
      <c r="C3" s="19">
        <v>4689943</v>
      </c>
      <c r="D3" s="19">
        <v>4677631.84</v>
      </c>
      <c r="E3" s="19">
        <f>C3-D3</f>
        <v>12311.160000000149</v>
      </c>
      <c r="F3" s="39">
        <f>(D3/C3)</f>
        <v>0.99737498728662588</v>
      </c>
    </row>
    <row r="4" spans="1:7" s="24" customFormat="1" x14ac:dyDescent="0.2">
      <c r="A4" s="25"/>
      <c r="B4" s="25"/>
      <c r="C4" s="26">
        <f>SUM(C3:C3)</f>
        <v>4689943</v>
      </c>
      <c r="D4" s="26">
        <f>SUM(D3:D3)</f>
        <v>4677631.84</v>
      </c>
      <c r="E4" s="26">
        <f>SUM(E3:E3)</f>
        <v>12311.160000000149</v>
      </c>
      <c r="F4" s="40">
        <f>(D4/C4)</f>
        <v>0.99737498728662588</v>
      </c>
    </row>
    <row r="5" spans="1:7" x14ac:dyDescent="0.2">
      <c r="C5" s="41" t="s">
        <v>38</v>
      </c>
      <c r="D5" s="41" t="s">
        <v>39</v>
      </c>
      <c r="E5" s="11"/>
    </row>
    <row r="6" spans="1:7" ht="22.5" x14ac:dyDescent="0.2">
      <c r="C6" s="14" t="s">
        <v>24</v>
      </c>
      <c r="D6" s="14" t="s">
        <v>29</v>
      </c>
      <c r="E6" s="14" t="s">
        <v>12</v>
      </c>
      <c r="F6" s="14" t="s">
        <v>28</v>
      </c>
    </row>
    <row r="7" spans="1:7" x14ac:dyDescent="0.2">
      <c r="A7" s="42">
        <f>C7/C9</f>
        <v>1</v>
      </c>
      <c r="B7" s="25" t="str">
        <f>CONCATENATE("CORRENTES (",ROUND(A7*100,2),"%)")</f>
        <v>CORRENTES (100%)</v>
      </c>
      <c r="C7" s="19">
        <f>C3</f>
        <v>4689943</v>
      </c>
      <c r="D7" s="19">
        <f>D3</f>
        <v>4677631.84</v>
      </c>
      <c r="E7" s="19">
        <f>C7-D7</f>
        <v>12311.160000000149</v>
      </c>
      <c r="F7" s="42">
        <f>(D7/C7)</f>
        <v>0.99737498728662588</v>
      </c>
    </row>
    <row r="8" spans="1:7" x14ac:dyDescent="0.2">
      <c r="A8" s="42">
        <f>C8/C9</f>
        <v>0</v>
      </c>
      <c r="B8" s="25" t="str">
        <f>CONCATENATE("CAPITAL (",ROUND(A8*100,2),"%)")</f>
        <v>CAPITAL (0%)</v>
      </c>
      <c r="C8" s="19"/>
      <c r="D8" s="19"/>
      <c r="E8" s="19">
        <f>C8-D8</f>
        <v>0</v>
      </c>
      <c r="F8" s="42" t="e">
        <f>(D8/C8)</f>
        <v>#DIV/0!</v>
      </c>
    </row>
    <row r="9" spans="1:7" x14ac:dyDescent="0.2">
      <c r="A9" s="18"/>
      <c r="B9" s="18"/>
      <c r="C9" s="26">
        <f>SUM(C7:C8)</f>
        <v>4689943</v>
      </c>
      <c r="D9" s="26">
        <f>SUM(D7:D8)</f>
        <v>4677631.84</v>
      </c>
      <c r="E9" s="26">
        <f>SUM(E7:E8)</f>
        <v>12311.160000000149</v>
      </c>
      <c r="F9" s="40">
        <f>(D9/C9)</f>
        <v>0.99737498728662588</v>
      </c>
    </row>
    <row r="10" spans="1:7" x14ac:dyDescent="0.2">
      <c r="C10" s="43"/>
      <c r="D10" s="43"/>
      <c r="E10" s="9"/>
    </row>
    <row r="13" spans="1:7" s="46" customFormat="1" ht="11.25" x14ac:dyDescent="0.2">
      <c r="A13" s="44" t="s">
        <v>25</v>
      </c>
      <c r="B13" s="45"/>
      <c r="D13" s="44" t="s">
        <v>27</v>
      </c>
      <c r="G13" s="44" t="s">
        <v>26</v>
      </c>
    </row>
    <row r="26" spans="1:7" x14ac:dyDescent="0.2">
      <c r="G26" s="37"/>
    </row>
    <row r="27" spans="1:7" x14ac:dyDescent="0.2">
      <c r="A27" s="38"/>
    </row>
    <row r="30" spans="1:7" x14ac:dyDescent="0.2">
      <c r="B30" s="46"/>
    </row>
  </sheetData>
  <phoneticPr fontId="2" type="noConversion"/>
  <printOptions horizontalCentered="1"/>
  <pageMargins left="0" right="0" top="0" bottom="0" header="0" footer="0"/>
  <pageSetup paperSize="9" scale="72" orientation="landscape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Q32"/>
  <sheetViews>
    <sheetView topLeftCell="A4" zoomScaleNormal="75" workbookViewId="0">
      <selection activeCell="D9" sqref="D9"/>
    </sheetView>
  </sheetViews>
  <sheetFormatPr defaultRowHeight="12.75" x14ac:dyDescent="0.2"/>
  <cols>
    <col min="1" max="1" width="11.85546875" style="8" customWidth="1"/>
    <col min="2" max="2" width="30.7109375" style="8" customWidth="1"/>
    <col min="3" max="3" width="23.42578125" style="8" bestFit="1" customWidth="1"/>
    <col min="4" max="4" width="15.5703125" style="8" customWidth="1"/>
    <col min="5" max="6" width="16.85546875" style="8" bestFit="1" customWidth="1"/>
    <col min="7" max="7" width="9.7109375" style="8" bestFit="1" customWidth="1"/>
    <col min="8" max="8" width="15.5703125" style="8" bestFit="1" customWidth="1"/>
    <col min="9" max="9" width="9.42578125" style="8" bestFit="1" customWidth="1"/>
    <col min="10" max="12" width="15.5703125" style="8" bestFit="1" customWidth="1"/>
    <col min="13" max="13" width="9.42578125" style="8" bestFit="1" customWidth="1"/>
    <col min="14" max="14" width="15.85546875" style="8" bestFit="1" customWidth="1"/>
    <col min="15" max="15" width="12.140625" style="8" bestFit="1" customWidth="1"/>
    <col min="16" max="16" width="11.85546875" style="8" bestFit="1" customWidth="1"/>
    <col min="17" max="17" width="9.28515625" style="8" bestFit="1" customWidth="1"/>
    <col min="18" max="16384" width="9.140625" style="8"/>
  </cols>
  <sheetData>
    <row r="1" spans="1:17" x14ac:dyDescent="0.2">
      <c r="A1" s="8" t="s">
        <v>31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 x14ac:dyDescent="0.2">
      <c r="A2" s="56" t="s">
        <v>5</v>
      </c>
      <c r="B2" s="56"/>
      <c r="D2" s="11"/>
      <c r="E2" s="11"/>
      <c r="F2" s="11"/>
      <c r="G2" s="11"/>
      <c r="H2" s="12"/>
      <c r="I2" s="11"/>
      <c r="J2" s="11"/>
      <c r="K2" s="11"/>
      <c r="L2" s="11"/>
      <c r="M2" s="11"/>
      <c r="N2" s="11"/>
      <c r="O2" s="11"/>
      <c r="P2" s="11"/>
    </row>
    <row r="3" spans="1:17" s="17" customFormat="1" ht="23.25" customHeight="1" x14ac:dyDescent="0.2">
      <c r="A3" s="13" t="s">
        <v>6</v>
      </c>
      <c r="B3" s="13" t="s">
        <v>7</v>
      </c>
      <c r="C3" s="14" t="s">
        <v>11</v>
      </c>
      <c r="D3" s="14" t="s">
        <v>14</v>
      </c>
      <c r="E3" s="15" t="s">
        <v>12</v>
      </c>
      <c r="F3" s="14" t="s">
        <v>13</v>
      </c>
      <c r="G3" s="16"/>
    </row>
    <row r="4" spans="1:17" x14ac:dyDescent="0.2">
      <c r="A4" s="18" t="s">
        <v>0</v>
      </c>
      <c r="B4" s="18" t="s">
        <v>22</v>
      </c>
      <c r="C4" s="19">
        <f>4557988</f>
        <v>4557988</v>
      </c>
      <c r="D4" s="19">
        <v>4555713.67</v>
      </c>
      <c r="E4" s="20">
        <f>C4-D4</f>
        <v>2274.3300000000745</v>
      </c>
      <c r="F4" s="21">
        <f>D4/C4</f>
        <v>0.99950102325850787</v>
      </c>
      <c r="G4" s="22"/>
    </row>
    <row r="5" spans="1:17" x14ac:dyDescent="0.2">
      <c r="A5" s="18" t="s">
        <v>1</v>
      </c>
      <c r="B5" s="18" t="s">
        <v>23</v>
      </c>
      <c r="C5" s="19">
        <f>127235</f>
        <v>127235</v>
      </c>
      <c r="D5" s="19">
        <f>113608.12</f>
        <v>113608.12</v>
      </c>
      <c r="E5" s="20">
        <f>C5-D5</f>
        <v>13626.880000000005</v>
      </c>
      <c r="F5" s="21">
        <f>D5/C5</f>
        <v>0.89289990961606469</v>
      </c>
      <c r="G5" s="22"/>
    </row>
    <row r="6" spans="1:17" x14ac:dyDescent="0.2">
      <c r="A6" s="18" t="s">
        <v>2</v>
      </c>
      <c r="B6" s="18" t="s">
        <v>3</v>
      </c>
      <c r="C6" s="19">
        <v>4720</v>
      </c>
      <c r="D6" s="19">
        <v>4719.47</v>
      </c>
      <c r="E6" s="20">
        <f>C6-D6</f>
        <v>0.52999999999974534</v>
      </c>
      <c r="F6" s="21">
        <f>D6/C6</f>
        <v>0.99988771186440684</v>
      </c>
      <c r="G6" s="22"/>
    </row>
    <row r="7" spans="1:17" x14ac:dyDescent="0.2">
      <c r="A7" s="23"/>
      <c r="B7" s="18"/>
      <c r="C7" s="19"/>
      <c r="D7" s="19"/>
      <c r="E7" s="20"/>
      <c r="F7" s="21"/>
      <c r="G7" s="22"/>
    </row>
    <row r="8" spans="1:17" s="24" customFormat="1" x14ac:dyDescent="0.2">
      <c r="B8" s="25"/>
      <c r="C8" s="26">
        <f>SUM(C4:C7)</f>
        <v>4689943</v>
      </c>
      <c r="D8" s="26">
        <f>SUM(D4:D7)</f>
        <v>4674041.26</v>
      </c>
      <c r="E8" s="26">
        <f>SUM(E4:E7)</f>
        <v>15901.740000000078</v>
      </c>
      <c r="F8" s="27">
        <f>D8/C8</f>
        <v>0.99660939589244468</v>
      </c>
      <c r="G8" s="22"/>
    </row>
    <row r="9" spans="1:17" s="24" customFormat="1" x14ac:dyDescent="0.2">
      <c r="B9" s="28"/>
      <c r="C9" s="29" t="s">
        <v>38</v>
      </c>
      <c r="D9" s="29" t="s">
        <v>40</v>
      </c>
      <c r="E9" s="30"/>
      <c r="F9" s="31"/>
      <c r="G9" s="22"/>
    </row>
    <row r="10" spans="1:17" x14ac:dyDescent="0.2">
      <c r="C10" s="32"/>
      <c r="D10" s="32"/>
      <c r="G10" s="23"/>
      <c r="I10" s="11"/>
    </row>
    <row r="11" spans="1:17" ht="39" customHeight="1" x14ac:dyDescent="0.2">
      <c r="A11" s="10"/>
      <c r="B11" s="14" t="s">
        <v>16</v>
      </c>
      <c r="C11" s="14" t="s">
        <v>24</v>
      </c>
      <c r="D11" s="14" t="s">
        <v>29</v>
      </c>
      <c r="E11" s="14" t="s">
        <v>12</v>
      </c>
      <c r="F11" s="14" t="s">
        <v>28</v>
      </c>
      <c r="G11" s="16"/>
    </row>
    <row r="12" spans="1:17" x14ac:dyDescent="0.2">
      <c r="A12" s="33">
        <f>C12/C14</f>
        <v>1</v>
      </c>
      <c r="B12" s="18" t="str">
        <f>CONCATENATE("CORRENTES (",ROUND(A12*100,2),"%)")</f>
        <v>CORRENTES (100%)</v>
      </c>
      <c r="C12" s="19">
        <f>C4+C5+C6</f>
        <v>4689943</v>
      </c>
      <c r="D12" s="19">
        <f>D4+D5+D6</f>
        <v>4674041.26</v>
      </c>
      <c r="E12" s="20">
        <f>C12-D12</f>
        <v>15901.740000000224</v>
      </c>
      <c r="F12" s="21">
        <f>D12/C12</f>
        <v>0.99660939589244468</v>
      </c>
      <c r="G12" s="22"/>
    </row>
    <row r="13" spans="1:17" x14ac:dyDescent="0.2">
      <c r="A13" s="33">
        <f>C13/C14</f>
        <v>0</v>
      </c>
      <c r="B13" s="18" t="str">
        <f>CONCATENATE("CAPITAL (",ROUND(A13*100,2),"%)")</f>
        <v>CAPITAL (0%)</v>
      </c>
      <c r="C13" s="19"/>
      <c r="D13" s="19"/>
      <c r="E13" s="19"/>
      <c r="F13" s="21"/>
      <c r="G13" s="22"/>
    </row>
    <row r="14" spans="1:17" x14ac:dyDescent="0.2">
      <c r="C14" s="9">
        <f>SUM(C12:C13)</f>
        <v>4689943</v>
      </c>
      <c r="D14" s="9">
        <f>SUM(D12:D13)</f>
        <v>4674041.26</v>
      </c>
      <c r="E14" s="9">
        <f>SUM(E12:E13)</f>
        <v>15901.740000000224</v>
      </c>
      <c r="F14" s="31">
        <f>D14/C14</f>
        <v>0.99660939589244468</v>
      </c>
      <c r="G14" s="34">
        <f>F8-F14</f>
        <v>0</v>
      </c>
    </row>
    <row r="15" spans="1:17" x14ac:dyDescent="0.2">
      <c r="C15" s="9"/>
      <c r="D15" s="9"/>
      <c r="E15" s="9"/>
    </row>
    <row r="16" spans="1:17" s="24" customFormat="1" x14ac:dyDescent="0.2">
      <c r="C16" s="28"/>
      <c r="D16" s="30"/>
      <c r="E16" s="30"/>
      <c r="F16" s="30"/>
      <c r="G16" s="31"/>
      <c r="H16" s="22"/>
    </row>
    <row r="18" spans="1:8" x14ac:dyDescent="0.2">
      <c r="A18" s="35" t="s">
        <v>9</v>
      </c>
      <c r="B18" s="36"/>
      <c r="C18" s="36"/>
      <c r="D18" s="35" t="s">
        <v>15</v>
      </c>
      <c r="E18" s="36"/>
      <c r="F18" s="36"/>
      <c r="H18" s="35" t="s">
        <v>10</v>
      </c>
    </row>
    <row r="31" spans="1:8" x14ac:dyDescent="0.2">
      <c r="G31" s="37"/>
    </row>
    <row r="32" spans="1:8" x14ac:dyDescent="0.2">
      <c r="A32" s="38"/>
    </row>
  </sheetData>
  <mergeCells count="1">
    <mergeCell ref="A2:B2"/>
  </mergeCells>
  <phoneticPr fontId="2" type="noConversion"/>
  <printOptions horizontalCentered="1"/>
  <pageMargins left="0" right="0" top="0" bottom="0" header="0" footer="0"/>
  <pageSetup paperSize="9" scale="91" orientation="landscape" r:id="rId1"/>
  <headerFooter alignWithMargins="0"/>
  <colBreaks count="1" manualBreakCount="1">
    <brk id="11" max="42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2:D65"/>
  <sheetViews>
    <sheetView showZeros="0" topLeftCell="A12" zoomScaleNormal="100" workbookViewId="0">
      <selection activeCell="C24" sqref="C24"/>
    </sheetView>
  </sheetViews>
  <sheetFormatPr defaultRowHeight="12.75" x14ac:dyDescent="0.2"/>
  <cols>
    <col min="1" max="1" width="61" style="5" customWidth="1"/>
    <col min="2" max="2" width="16.85546875" style="5" customWidth="1"/>
    <col min="3" max="3" width="18.85546875" style="1" customWidth="1"/>
    <col min="4" max="4" width="20.140625" style="5" customWidth="1"/>
    <col min="5" max="5" width="15.140625" style="5" customWidth="1"/>
    <col min="6" max="6" width="21" style="5" customWidth="1"/>
    <col min="7" max="7" width="12" style="5" bestFit="1" customWidth="1"/>
    <col min="8" max="8" width="12.7109375" style="5" bestFit="1" customWidth="1"/>
    <col min="9" max="9" width="12" style="5" bestFit="1" customWidth="1"/>
    <col min="10" max="10" width="10" style="5" bestFit="1" customWidth="1"/>
    <col min="11" max="11" width="12.140625" style="5" bestFit="1" customWidth="1"/>
    <col min="12" max="16384" width="9.140625" style="5"/>
  </cols>
  <sheetData>
    <row r="2" spans="1:4" x14ac:dyDescent="0.2">
      <c r="A2" s="2"/>
      <c r="B2" s="2"/>
    </row>
    <row r="3" spans="1:4" x14ac:dyDescent="0.2">
      <c r="A3" s="2"/>
      <c r="B3" s="2"/>
    </row>
    <row r="4" spans="1:4" x14ac:dyDescent="0.2">
      <c r="A4" s="2"/>
      <c r="B4" s="2"/>
    </row>
    <row r="5" spans="1:4" ht="11.25" customHeight="1" thickBot="1" x14ac:dyDescent="0.25">
      <c r="A5" s="2" t="s">
        <v>8</v>
      </c>
      <c r="B5" s="2" t="s">
        <v>8</v>
      </c>
    </row>
    <row r="6" spans="1:4" x14ac:dyDescent="0.2">
      <c r="A6" s="50" t="s">
        <v>32</v>
      </c>
      <c r="B6" s="50"/>
    </row>
    <row r="7" spans="1:4" x14ac:dyDescent="0.2">
      <c r="A7" s="23" t="s">
        <v>20</v>
      </c>
      <c r="B7" s="32">
        <v>618.73</v>
      </c>
      <c r="C7" s="4"/>
    </row>
    <row r="8" spans="1:4" x14ac:dyDescent="0.2">
      <c r="A8" s="23" t="s">
        <v>19</v>
      </c>
      <c r="B8" s="8"/>
      <c r="C8" s="4"/>
    </row>
    <row r="9" spans="1:4" x14ac:dyDescent="0.2">
      <c r="A9" s="23" t="s">
        <v>17</v>
      </c>
      <c r="B9" s="51"/>
      <c r="C9" s="4"/>
    </row>
    <row r="10" spans="1:4" x14ac:dyDescent="0.2">
      <c r="A10" s="23"/>
      <c r="B10" s="52">
        <f>SUM(B7:B9)</f>
        <v>618.73</v>
      </c>
      <c r="C10" s="4"/>
    </row>
    <row r="11" spans="1:4" x14ac:dyDescent="0.2">
      <c r="A11" s="23" t="s">
        <v>33</v>
      </c>
      <c r="B11" s="53"/>
    </row>
    <row r="12" spans="1:4" x14ac:dyDescent="0.2">
      <c r="A12" s="23" t="s">
        <v>20</v>
      </c>
      <c r="B12" s="32">
        <v>4677631.84</v>
      </c>
      <c r="C12" s="4"/>
      <c r="D12" s="6"/>
    </row>
    <row r="13" spans="1:4" x14ac:dyDescent="0.2">
      <c r="A13" s="23" t="s">
        <v>19</v>
      </c>
      <c r="B13" s="32"/>
      <c r="C13" s="4"/>
      <c r="D13" s="6"/>
    </row>
    <row r="14" spans="1:4" x14ac:dyDescent="0.2">
      <c r="A14" s="23" t="s">
        <v>17</v>
      </c>
      <c r="B14" s="32">
        <v>1040215.68</v>
      </c>
      <c r="C14" s="4"/>
      <c r="D14" s="6"/>
    </row>
    <row r="15" spans="1:4" ht="13.5" thickBot="1" x14ac:dyDescent="0.25">
      <c r="A15" s="23"/>
      <c r="B15" s="52">
        <f>SUM(B12:B14)</f>
        <v>5717847.5199999996</v>
      </c>
      <c r="C15" s="4"/>
      <c r="D15" s="6"/>
    </row>
    <row r="16" spans="1:4" ht="13.5" thickBot="1" x14ac:dyDescent="0.25">
      <c r="A16" s="54" t="s">
        <v>18</v>
      </c>
      <c r="B16" s="55">
        <f>B10+B15</f>
        <v>5718466.25</v>
      </c>
      <c r="C16" s="3" t="s">
        <v>37</v>
      </c>
    </row>
    <row r="17" spans="1:4" x14ac:dyDescent="0.2">
      <c r="A17" s="23" t="s">
        <v>34</v>
      </c>
      <c r="B17" s="53"/>
      <c r="D17" s="6"/>
    </row>
    <row r="18" spans="1:4" x14ac:dyDescent="0.2">
      <c r="A18" s="23" t="s">
        <v>20</v>
      </c>
      <c r="B18" s="32">
        <v>4674041.26</v>
      </c>
      <c r="C18" s="4"/>
      <c r="D18" s="6"/>
    </row>
    <row r="19" spans="1:4" x14ac:dyDescent="0.2">
      <c r="A19" s="23" t="s">
        <v>19</v>
      </c>
      <c r="B19" s="32"/>
      <c r="C19" s="4"/>
      <c r="D19" s="6"/>
    </row>
    <row r="20" spans="1:4" x14ac:dyDescent="0.2">
      <c r="A20" s="23" t="s">
        <v>30</v>
      </c>
      <c r="B20" s="32">
        <v>618.73</v>
      </c>
      <c r="C20" s="4"/>
      <c r="D20" s="6"/>
    </row>
    <row r="21" spans="1:4" x14ac:dyDescent="0.2">
      <c r="A21" s="23" t="s">
        <v>17</v>
      </c>
      <c r="B21" s="32">
        <v>1040215.68</v>
      </c>
      <c r="C21" s="4"/>
      <c r="D21" s="6"/>
    </row>
    <row r="22" spans="1:4" x14ac:dyDescent="0.2">
      <c r="A22" s="23"/>
      <c r="B22" s="52">
        <f>SUM(B18:B21)</f>
        <v>5714875.6699999999</v>
      </c>
    </row>
    <row r="23" spans="1:4" x14ac:dyDescent="0.2">
      <c r="A23" s="23" t="s">
        <v>35</v>
      </c>
      <c r="B23" s="53"/>
    </row>
    <row r="24" spans="1:4" x14ac:dyDescent="0.2">
      <c r="A24" s="23" t="s">
        <v>20</v>
      </c>
      <c r="B24" s="32">
        <f>B7+B12-B20-B18</f>
        <v>3590.5800000000745</v>
      </c>
      <c r="C24" s="3" t="s">
        <v>36</v>
      </c>
      <c r="D24" s="6"/>
    </row>
    <row r="25" spans="1:4" x14ac:dyDescent="0.2">
      <c r="A25" s="23" t="s">
        <v>19</v>
      </c>
      <c r="B25" s="11">
        <f>B8+B13-B23</f>
        <v>0</v>
      </c>
      <c r="C25" s="3"/>
      <c r="D25" s="6"/>
    </row>
    <row r="26" spans="1:4" x14ac:dyDescent="0.2">
      <c r="A26" s="23" t="s">
        <v>17</v>
      </c>
      <c r="B26" s="32">
        <f>B9+B14-B21</f>
        <v>0</v>
      </c>
      <c r="C26" s="7"/>
      <c r="D26" s="6"/>
    </row>
    <row r="27" spans="1:4" ht="13.5" thickBot="1" x14ac:dyDescent="0.25">
      <c r="A27" s="23"/>
      <c r="B27" s="52">
        <f>SUM(B24:B26)</f>
        <v>3590.5800000000745</v>
      </c>
      <c r="C27" s="3"/>
      <c r="D27" s="47"/>
    </row>
    <row r="28" spans="1:4" ht="13.5" thickBot="1" x14ac:dyDescent="0.25">
      <c r="A28" s="54" t="s">
        <v>18</v>
      </c>
      <c r="B28" s="55">
        <f>B22+B27</f>
        <v>5718466.25</v>
      </c>
      <c r="C28" s="4" t="s">
        <v>37</v>
      </c>
      <c r="D28" s="48"/>
    </row>
    <row r="29" spans="1:4" x14ac:dyDescent="0.2">
      <c r="A29" s="58"/>
      <c r="B29" s="58"/>
      <c r="C29" s="3"/>
      <c r="D29" s="2"/>
    </row>
    <row r="30" spans="1:4" x14ac:dyDescent="0.2">
      <c r="A30" s="58"/>
      <c r="B30" s="58"/>
      <c r="C30" s="49"/>
      <c r="D30" s="2"/>
    </row>
    <row r="31" spans="1:4" x14ac:dyDescent="0.2">
      <c r="A31" s="2"/>
      <c r="B31" s="2"/>
      <c r="C31" s="49"/>
      <c r="D31" s="2"/>
    </row>
    <row r="32" spans="1:4" x14ac:dyDescent="0.2">
      <c r="A32" s="2"/>
      <c r="B32" s="2"/>
      <c r="C32" s="3"/>
      <c r="D32" s="2"/>
    </row>
    <row r="33" spans="1:4" x14ac:dyDescent="0.2">
      <c r="A33" s="2"/>
      <c r="B33" s="2"/>
      <c r="C33" s="49"/>
      <c r="D33" s="2"/>
    </row>
    <row r="34" spans="1:4" x14ac:dyDescent="0.2">
      <c r="A34" s="2"/>
      <c r="B34" s="2"/>
      <c r="C34" s="49"/>
      <c r="D34" s="2"/>
    </row>
    <row r="35" spans="1:4" x14ac:dyDescent="0.2">
      <c r="A35" s="2"/>
      <c r="B35" s="2"/>
      <c r="C35" s="3"/>
      <c r="D35" s="2"/>
    </row>
    <row r="36" spans="1:4" x14ac:dyDescent="0.2">
      <c r="A36" s="2"/>
      <c r="B36" s="2"/>
      <c r="C36" s="3"/>
      <c r="D36" s="2"/>
    </row>
    <row r="37" spans="1:4" x14ac:dyDescent="0.2">
      <c r="A37" s="2"/>
      <c r="B37" s="2"/>
      <c r="C37" s="3"/>
      <c r="D37" s="2"/>
    </row>
    <row r="38" spans="1:4" x14ac:dyDescent="0.2">
      <c r="A38" s="2"/>
      <c r="B38" s="2"/>
      <c r="C38" s="49"/>
      <c r="D38" s="2"/>
    </row>
    <row r="39" spans="1:4" x14ac:dyDescent="0.2">
      <c r="A39" s="2"/>
      <c r="B39" s="2"/>
      <c r="C39" s="3"/>
      <c r="D39" s="2"/>
    </row>
    <row r="40" spans="1:4" x14ac:dyDescent="0.2">
      <c r="A40" s="2"/>
      <c r="B40" s="2"/>
      <c r="C40" s="49"/>
      <c r="D40" s="2"/>
    </row>
    <row r="41" spans="1:4" x14ac:dyDescent="0.2">
      <c r="A41" s="2"/>
      <c r="B41" s="2"/>
      <c r="C41" s="49"/>
      <c r="D41" s="2"/>
    </row>
    <row r="42" spans="1:4" x14ac:dyDescent="0.2">
      <c r="A42" s="2"/>
      <c r="B42" s="2"/>
      <c r="C42" s="3"/>
      <c r="D42" s="2"/>
    </row>
    <row r="43" spans="1:4" x14ac:dyDescent="0.2">
      <c r="A43" s="2"/>
      <c r="B43" s="2"/>
      <c r="C43" s="3"/>
      <c r="D43" s="2"/>
    </row>
    <row r="44" spans="1:4" x14ac:dyDescent="0.2">
      <c r="A44" s="2"/>
      <c r="B44" s="2"/>
      <c r="C44" s="3"/>
      <c r="D44" s="2"/>
    </row>
    <row r="45" spans="1:4" x14ac:dyDescent="0.2">
      <c r="A45" s="2"/>
      <c r="B45" s="2"/>
      <c r="C45" s="49"/>
      <c r="D45" s="2"/>
    </row>
    <row r="46" spans="1:4" x14ac:dyDescent="0.2">
      <c r="A46" s="57"/>
      <c r="B46" s="57"/>
      <c r="C46" s="49"/>
      <c r="D46" s="2"/>
    </row>
    <row r="47" spans="1:4" x14ac:dyDescent="0.2">
      <c r="A47" s="2"/>
      <c r="B47" s="2"/>
      <c r="C47" s="3"/>
      <c r="D47" s="2"/>
    </row>
    <row r="48" spans="1:4" x14ac:dyDescent="0.2">
      <c r="A48" s="2"/>
      <c r="B48" s="2"/>
      <c r="C48" s="3"/>
      <c r="D48" s="2"/>
    </row>
    <row r="49" spans="1:4" x14ac:dyDescent="0.2">
      <c r="A49" s="2"/>
      <c r="B49" s="2"/>
      <c r="C49" s="49"/>
      <c r="D49" s="2"/>
    </row>
    <row r="50" spans="1:4" x14ac:dyDescent="0.2">
      <c r="A50" s="2"/>
      <c r="B50" s="2"/>
      <c r="C50" s="3"/>
      <c r="D50" s="2"/>
    </row>
    <row r="51" spans="1:4" x14ac:dyDescent="0.2">
      <c r="A51" s="2"/>
      <c r="B51" s="2"/>
      <c r="C51" s="49"/>
      <c r="D51" s="2"/>
    </row>
    <row r="52" spans="1:4" x14ac:dyDescent="0.2">
      <c r="A52" s="2"/>
      <c r="B52" s="2"/>
      <c r="C52" s="49"/>
      <c r="D52" s="2"/>
    </row>
    <row r="53" spans="1:4" x14ac:dyDescent="0.2">
      <c r="A53" s="2"/>
      <c r="B53" s="2"/>
      <c r="C53" s="49"/>
      <c r="D53" s="2"/>
    </row>
    <row r="54" spans="1:4" x14ac:dyDescent="0.2">
      <c r="A54" s="2"/>
      <c r="B54" s="2"/>
      <c r="C54" s="49"/>
      <c r="D54" s="2"/>
    </row>
    <row r="55" spans="1:4" x14ac:dyDescent="0.2">
      <c r="A55" s="2"/>
      <c r="B55" s="2"/>
      <c r="C55" s="49"/>
      <c r="D55" s="2"/>
    </row>
    <row r="56" spans="1:4" x14ac:dyDescent="0.2">
      <c r="A56" s="2"/>
      <c r="B56" s="2"/>
      <c r="C56" s="49"/>
      <c r="D56" s="2"/>
    </row>
    <row r="57" spans="1:4" x14ac:dyDescent="0.2">
      <c r="A57" s="2"/>
      <c r="B57" s="2"/>
      <c r="C57" s="49"/>
      <c r="D57" s="2"/>
    </row>
    <row r="58" spans="1:4" x14ac:dyDescent="0.2">
      <c r="A58" s="2"/>
      <c r="B58" s="2"/>
      <c r="C58" s="49"/>
      <c r="D58" s="2"/>
    </row>
    <row r="59" spans="1:4" x14ac:dyDescent="0.2">
      <c r="A59" s="2"/>
      <c r="B59" s="2"/>
      <c r="C59" s="49"/>
      <c r="D59" s="2"/>
    </row>
    <row r="60" spans="1:4" x14ac:dyDescent="0.2">
      <c r="A60" s="2"/>
      <c r="B60" s="2"/>
      <c r="C60" s="49"/>
      <c r="D60" s="2"/>
    </row>
    <row r="61" spans="1:4" x14ac:dyDescent="0.2">
      <c r="A61" s="2"/>
      <c r="B61" s="2"/>
      <c r="C61" s="49"/>
      <c r="D61" s="2"/>
    </row>
    <row r="62" spans="1:4" x14ac:dyDescent="0.2">
      <c r="A62" s="2"/>
      <c r="B62" s="2"/>
      <c r="C62" s="49"/>
      <c r="D62" s="2"/>
    </row>
    <row r="63" spans="1:4" x14ac:dyDescent="0.2">
      <c r="A63" s="2"/>
      <c r="B63" s="2"/>
      <c r="C63" s="49"/>
      <c r="D63" s="2"/>
    </row>
    <row r="64" spans="1:4" x14ac:dyDescent="0.2">
      <c r="A64" s="2"/>
      <c r="B64" s="2"/>
      <c r="C64" s="49"/>
      <c r="D64" s="2"/>
    </row>
    <row r="65" spans="1:4" x14ac:dyDescent="0.2">
      <c r="A65" s="2"/>
      <c r="B65" s="2"/>
      <c r="C65" s="49"/>
      <c r="D65" s="2"/>
    </row>
  </sheetData>
  <mergeCells count="3">
    <mergeCell ref="A46:B46"/>
    <mergeCell ref="A29:B29"/>
    <mergeCell ref="A30:B3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 FN 02 22 00</vt:lpstr>
      <vt:lpstr>D FN 02 22 00</vt:lpstr>
      <vt:lpstr>FLUXOS CAIXA</vt:lpstr>
      <vt:lpstr>'FLUXOS CAIXA'!OLE_LINK3</vt:lpstr>
      <vt:lpstr>'D FN 02 22 00'!Print_Area</vt:lpstr>
      <vt:lpstr>'FLUXOS CAIXA'!Print_Area</vt:lpstr>
      <vt:lpstr>'R FN 02 22 00'!Print_Area</vt:lpstr>
    </vt:vector>
  </TitlesOfParts>
  <Company>SNN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Ana Gonçalves</cp:lastModifiedBy>
  <cp:lastPrinted>2005-04-29T19:49:31Z</cp:lastPrinted>
  <dcterms:created xsi:type="dcterms:W3CDTF">2003-04-22T22:02:10Z</dcterms:created>
  <dcterms:modified xsi:type="dcterms:W3CDTF">2018-03-22T12:47:27Z</dcterms:modified>
</cp:coreProperties>
</file>