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theme/themeOverride1.xml" ContentType="application/vnd.openxmlformats-officedocument.themeOverride+xml"/>
  <Override PartName="/xl/charts/chart7.xml" ContentType="application/vnd.openxmlformats-officedocument.drawingml.chart+xml"/>
  <Override PartName="/xl/theme/themeOverride2.xml" ContentType="application/vnd.openxmlformats-officedocument.themeOverride+xml"/>
  <Override PartName="/xl/charts/chart8.xml" ContentType="application/vnd.openxmlformats-officedocument.drawingml.chart+xml"/>
  <Override PartName="/xl/theme/themeOverride3.xml" ContentType="application/vnd.openxmlformats-officedocument.themeOverrid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theme/themeOverride4.xml" ContentType="application/vnd.openxmlformats-officedocument.themeOverride+xml"/>
  <Override PartName="/xl/charts/chart13.xml" ContentType="application/vnd.openxmlformats-officedocument.drawingml.chart+xml"/>
  <Override PartName="/xl/theme/themeOverride5.xml" ContentType="application/vnd.openxmlformats-officedocument.themeOverride+xml"/>
  <Override PartName="/xl/charts/chart14.xml" ContentType="application/vnd.openxmlformats-officedocument.drawingml.chart+xml"/>
  <Override PartName="/xl/theme/themeOverride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ana.goncalves\Desktop\CONTAS DRE\lajes do pico\FE\Relatório\Ficheiros e anexos\"/>
    </mc:Choice>
  </mc:AlternateContent>
  <bookViews>
    <workbookView xWindow="0" yWindow="0" windowWidth="16170" windowHeight="6240" tabRatio="626"/>
  </bookViews>
  <sheets>
    <sheet name="R FN 02 22 00" sheetId="117" r:id="rId1"/>
    <sheet name="D FN 02 22 00" sheetId="110" r:id="rId2"/>
    <sheet name="FLUXOS CAIXA" sheetId="114" r:id="rId3"/>
  </sheets>
  <definedNames>
    <definedName name="OLE_LINK3" localSheetId="2">'FLUXOS CAIXA'!#REF!</definedName>
    <definedName name="_xlnm.Print_Area" localSheetId="1">'D FN 02 22 00'!$A$1:$J$40</definedName>
    <definedName name="_xlnm.Print_Area" localSheetId="2">'FLUXOS CAIXA'!$A$3:$B$29</definedName>
    <definedName name="_xlnm.Print_Area" localSheetId="0">'R FN 02 22 00'!$A$1:$I$52</definedName>
  </definedNames>
  <calcPr calcId="152511"/>
</workbook>
</file>

<file path=xl/calcChain.xml><?xml version="1.0" encoding="utf-8"?>
<calcChain xmlns="http://schemas.openxmlformats.org/spreadsheetml/2006/main">
  <c r="D20" i="114" l="1"/>
  <c r="D12" i="114"/>
  <c r="D11" i="117"/>
  <c r="C11" i="117"/>
  <c r="D7" i="117"/>
  <c r="C7" i="117"/>
  <c r="D6" i="117"/>
  <c r="C6" i="117"/>
  <c r="D5" i="110"/>
  <c r="C5" i="110"/>
  <c r="C29" i="114" l="1"/>
  <c r="C27" i="114"/>
  <c r="D12" i="110" l="1"/>
  <c r="C12" i="110"/>
  <c r="D8" i="117"/>
  <c r="E12" i="114" s="1"/>
  <c r="C8" i="117"/>
  <c r="F4" i="117"/>
  <c r="F5" i="117"/>
  <c r="F6" i="117"/>
  <c r="F7" i="117"/>
  <c r="F3" i="117"/>
  <c r="E5" i="110"/>
  <c r="C25" i="114"/>
  <c r="C31" i="114"/>
  <c r="D8" i="110"/>
  <c r="E20" i="114" s="1"/>
  <c r="F5" i="110"/>
  <c r="E6" i="110"/>
  <c r="F6" i="110"/>
  <c r="E7" i="110"/>
  <c r="F7" i="110"/>
  <c r="C8" i="110"/>
  <c r="B30" i="114"/>
  <c r="C9" i="114"/>
  <c r="C16" i="114"/>
  <c r="D13" i="110"/>
  <c r="E13" i="110" s="1"/>
  <c r="D12" i="117"/>
  <c r="C12" i="117"/>
  <c r="C13" i="110"/>
  <c r="E4" i="117"/>
  <c r="E5" i="117"/>
  <c r="E6" i="117"/>
  <c r="E7" i="117"/>
  <c r="E3" i="117"/>
  <c r="E4" i="110"/>
  <c r="F4" i="110"/>
  <c r="D13" i="117" l="1"/>
  <c r="C13" i="117"/>
  <c r="A11" i="117" s="1"/>
  <c r="B11" i="117" s="1"/>
  <c r="F12" i="117"/>
  <c r="F8" i="117"/>
  <c r="F11" i="117"/>
  <c r="E8" i="117"/>
  <c r="E11" i="117"/>
  <c r="E12" i="117"/>
  <c r="D14" i="110"/>
  <c r="F13" i="110"/>
  <c r="E8" i="110"/>
  <c r="C14" i="110"/>
  <c r="A13" i="110" s="1"/>
  <c r="B13" i="110" s="1"/>
  <c r="F8" i="110"/>
  <c r="E12" i="110"/>
  <c r="E14" i="110" s="1"/>
  <c r="F12" i="110"/>
  <c r="C17" i="114"/>
  <c r="C32" i="114"/>
  <c r="C33" i="114" s="1"/>
  <c r="A12" i="117" l="1"/>
  <c r="B12" i="117" s="1"/>
  <c r="F13" i="117"/>
  <c r="E13" i="117"/>
  <c r="A12" i="110"/>
  <c r="B12" i="110" s="1"/>
  <c r="F14" i="110"/>
  <c r="G14" i="110" s="1"/>
</calcChain>
</file>

<file path=xl/sharedStrings.xml><?xml version="1.0" encoding="utf-8"?>
<sst xmlns="http://schemas.openxmlformats.org/spreadsheetml/2006/main" count="84" uniqueCount="58">
  <si>
    <t>01.00.00</t>
  </si>
  <si>
    <t>02.00.00</t>
  </si>
  <si>
    <t>04.00.00</t>
  </si>
  <si>
    <t>06.00.00</t>
  </si>
  <si>
    <t>07.00.00</t>
  </si>
  <si>
    <t>Aquisição de bens de capital</t>
  </si>
  <si>
    <t>Transferências correntes</t>
  </si>
  <si>
    <t>Classificação económica</t>
  </si>
  <si>
    <t>Código</t>
  </si>
  <si>
    <t>Designação</t>
  </si>
  <si>
    <t xml:space="preserve"> </t>
  </si>
  <si>
    <t>DESPESA ORÇAMENTADA VS DESPESA EXECUTADA</t>
  </si>
  <si>
    <t>EXECUÇÃO DAS DESPESAS POR AGRUPAMENTO</t>
  </si>
  <si>
    <t>ORÇAMENTADO CORRIGIDO</t>
  </si>
  <si>
    <t>SALDO</t>
  </si>
  <si>
    <t>% EXECUÇÃO</t>
  </si>
  <si>
    <t>EXECUTADO</t>
  </si>
  <si>
    <t>ORÇAMENTADO CORRIGIDO POR AGRUPAMENTO</t>
  </si>
  <si>
    <t>DESIGNAÇÃO</t>
  </si>
  <si>
    <t>1. Saldo da gerência anterior:</t>
  </si>
  <si>
    <t xml:space="preserve">      De operações de tesouraria</t>
  </si>
  <si>
    <t>2. Recebimentos na gerência:</t>
  </si>
  <si>
    <t>TOTAL</t>
  </si>
  <si>
    <t>3. Pagamentos na gerência:</t>
  </si>
  <si>
    <t xml:space="preserve">      De receitas próprias</t>
  </si>
  <si>
    <t xml:space="preserve">      De dotações orçamentais (OE)</t>
  </si>
  <si>
    <t>% execução</t>
  </si>
  <si>
    <t>Venda de bens e serviços correntes</t>
  </si>
  <si>
    <t>Transferências de capital</t>
  </si>
  <si>
    <t>Despesas com o pessoal</t>
  </si>
  <si>
    <t>Aquisição de bens e serviços</t>
  </si>
  <si>
    <t>16.00.00</t>
  </si>
  <si>
    <t>Saldo da gerência anterior</t>
  </si>
  <si>
    <t>ORÇAMENTO CORRIGIDO</t>
  </si>
  <si>
    <t>4. Saldo para a gerência seguinte (1+ 2 - 3):</t>
  </si>
  <si>
    <t>RECEITA ORÇAMENTADA VS RECEITA EXECUTADA</t>
  </si>
  <si>
    <t>ORÇAMENTADO CORRIGIDO POR CAPITULO</t>
  </si>
  <si>
    <t>EXECUÇÃO DAS RECEITAS POR CAPÍTULO</t>
  </si>
  <si>
    <t>EXECUÇÃO ORÇAMENTAL</t>
  </si>
  <si>
    <t>ORÇAMENTO EXECUTADO</t>
  </si>
  <si>
    <t>10.00.00</t>
  </si>
  <si>
    <t>Taxas, multas e outras penalidades</t>
  </si>
  <si>
    <t xml:space="preserve">            Na posse do serviço</t>
  </si>
  <si>
    <t xml:space="preserve">            Na posse do tesouro</t>
  </si>
  <si>
    <t xml:space="preserve">      Recebido do Tesouro em c/ receitas próprias</t>
  </si>
  <si>
    <t xml:space="preserve">      Entregue ao Tesouro em c/ receitas próprias</t>
  </si>
  <si>
    <t xml:space="preserve">            De operações de tesouraria</t>
  </si>
  <si>
    <t xml:space="preserve">            Dotações da gerência anterior</t>
  </si>
  <si>
    <t xml:space="preserve">      Importâncias entregues ao Estado ou outras entidades - Fundos alheios:</t>
  </si>
  <si>
    <t xml:space="preserve">      Importâncias retidas para entrega ao Estado ou outras entidades - Fundos alheios:</t>
  </si>
  <si>
    <t>500.565,29</t>
  </si>
  <si>
    <t>19.605,51</t>
  </si>
  <si>
    <t>2.882,32</t>
  </si>
  <si>
    <t>1.589,86</t>
  </si>
  <si>
    <t>24.077,69</t>
  </si>
  <si>
    <t>559.059,00</t>
  </si>
  <si>
    <t>474.603,20</t>
  </si>
  <si>
    <t>497.091,03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</si>
</sst>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0"/>
      <name val="Arial"/>
    </font>
    <font>
      <sz val="8"/>
      <name val="Arial"/>
    </font>
    <font>
      <sz val="10"/>
      <name val="Univers 45"/>
    </font>
    <font>
      <b/>
      <sz val="10"/>
      <name val="Univers 45"/>
    </font>
    <font>
      <b/>
      <sz val="8"/>
      <name val="Univers 45"/>
    </font>
    <font>
      <sz val="10"/>
      <color indexed="10"/>
      <name val="Univers 45"/>
    </font>
    <font>
      <b/>
      <sz val="8"/>
      <color indexed="62"/>
      <name val="Univers 45"/>
    </font>
    <font>
      <sz val="8"/>
      <color indexed="62"/>
      <name val="Univers 45"/>
    </font>
    <font>
      <sz val="8"/>
      <name val="Univers 45"/>
    </font>
    <font>
      <sz val="10"/>
      <color indexed="56"/>
      <name val="Arial"/>
      <family val="2"/>
    </font>
    <font>
      <b/>
      <sz val="10"/>
      <color indexed="5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0"/>
      <color indexed="62"/>
      <name val="Arial"/>
      <family val="2"/>
    </font>
    <font>
      <sz val="10"/>
      <color indexed="62"/>
      <name val="Arial"/>
      <family val="2"/>
    </font>
    <font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56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/>
    <xf numFmtId="4" fontId="4" fillId="0" borderId="0" xfId="0" applyNumberFormat="1" applyFont="1"/>
    <xf numFmtId="4" fontId="3" fillId="0" borderId="0" xfId="0" applyNumberFormat="1" applyFont="1"/>
    <xf numFmtId="0" fontId="4" fillId="0" borderId="1" xfId="0" applyFont="1" applyBorder="1" applyAlignment="1">
      <alignment horizontal="center"/>
    </xf>
    <xf numFmtId="0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4" fontId="3" fillId="0" borderId="1" xfId="0" applyNumberFormat="1" applyFont="1" applyBorder="1"/>
    <xf numFmtId="0" fontId="4" fillId="0" borderId="0" xfId="0" applyFont="1"/>
    <xf numFmtId="0" fontId="4" fillId="0" borderId="1" xfId="0" applyFont="1" applyBorder="1"/>
    <xf numFmtId="4" fontId="4" fillId="0" borderId="1" xfId="0" applyNumberFormat="1" applyFont="1" applyBorder="1"/>
    <xf numFmtId="0" fontId="3" fillId="0" borderId="0" xfId="0" applyFont="1" applyFill="1"/>
    <xf numFmtId="0" fontId="6" fillId="0" borderId="0" xfId="0" applyFont="1"/>
    <xf numFmtId="10" fontId="3" fillId="0" borderId="1" xfId="1" applyNumberFormat="1" applyFont="1" applyFill="1" applyBorder="1"/>
    <xf numFmtId="10" fontId="4" fillId="0" borderId="1" xfId="1" applyNumberFormat="1" applyFont="1" applyBorder="1"/>
    <xf numFmtId="10" fontId="3" fillId="0" borderId="1" xfId="1" applyNumberFormat="1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3" fillId="0" borderId="1" xfId="0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/>
    </xf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2" xfId="0" applyFont="1" applyBorder="1"/>
    <xf numFmtId="4" fontId="10" fillId="0" borderId="0" xfId="0" applyNumberFormat="1" applyFont="1" applyFill="1" applyBorder="1"/>
    <xf numFmtId="4" fontId="10" fillId="0" borderId="0" xfId="0" applyNumberFormat="1" applyFont="1"/>
    <xf numFmtId="4" fontId="10" fillId="0" borderId="0" xfId="0" applyNumberFormat="1" applyFont="1" applyAlignment="1">
      <alignment horizontal="right"/>
    </xf>
    <xf numFmtId="4" fontId="10" fillId="0" borderId="3" xfId="0" applyNumberFormat="1" applyFont="1" applyFill="1" applyBorder="1"/>
    <xf numFmtId="0" fontId="10" fillId="0" borderId="0" xfId="0" applyFont="1" applyFill="1" applyBorder="1"/>
    <xf numFmtId="0" fontId="11" fillId="0" borderId="4" xfId="0" applyFont="1" applyBorder="1"/>
    <xf numFmtId="4" fontId="11" fillId="0" borderId="4" xfId="0" applyNumberFormat="1" applyFont="1" applyBorder="1"/>
    <xf numFmtId="0" fontId="10" fillId="0" borderId="0" xfId="0" applyFont="1" applyFill="1"/>
    <xf numFmtId="4" fontId="10" fillId="0" borderId="0" xfId="0" applyNumberFormat="1" applyFont="1" applyFill="1" applyAlignment="1">
      <alignment horizontal="right"/>
    </xf>
    <xf numFmtId="4" fontId="10" fillId="0" borderId="0" xfId="0" applyNumberFormat="1" applyFont="1" applyBorder="1"/>
    <xf numFmtId="0" fontId="10" fillId="0" borderId="0" xfId="0" applyFont="1" applyBorder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12" fillId="0" borderId="0" xfId="0" applyFont="1"/>
    <xf numFmtId="4" fontId="13" fillId="0" borderId="0" xfId="0" applyNumberFormat="1" applyFont="1"/>
    <xf numFmtId="0" fontId="13" fillId="0" borderId="0" xfId="0" applyFont="1" applyAlignment="1">
      <alignment horizontal="center"/>
    </xf>
    <xf numFmtId="4" fontId="12" fillId="0" borderId="0" xfId="0" applyNumberFormat="1" applyFont="1"/>
    <xf numFmtId="4" fontId="12" fillId="0" borderId="0" xfId="0" applyNumberFormat="1" applyFont="1" applyBorder="1"/>
    <xf numFmtId="0" fontId="13" fillId="0" borderId="1" xfId="0" applyFont="1" applyBorder="1" applyAlignment="1">
      <alignment horizontal="center"/>
    </xf>
    <xf numFmtId="0" fontId="14" fillId="0" borderId="1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center" vertical="center" wrapText="1"/>
    </xf>
    <xf numFmtId="0" fontId="14" fillId="0" borderId="0" xfId="0" applyNumberFormat="1" applyFont="1" applyAlignment="1">
      <alignment horizontal="center" vertical="center" wrapText="1"/>
    </xf>
    <xf numFmtId="0" fontId="12" fillId="0" borderId="1" xfId="0" applyFont="1" applyBorder="1"/>
    <xf numFmtId="4" fontId="12" fillId="0" borderId="1" xfId="0" applyNumberFormat="1" applyFont="1" applyBorder="1"/>
    <xf numFmtId="4" fontId="12" fillId="0" borderId="5" xfId="0" applyNumberFormat="1" applyFont="1" applyBorder="1"/>
    <xf numFmtId="10" fontId="12" fillId="0" borderId="1" xfId="0" applyNumberFormat="1" applyFont="1" applyBorder="1"/>
    <xf numFmtId="10" fontId="12" fillId="0" borderId="0" xfId="0" applyNumberFormat="1" applyFont="1" applyBorder="1"/>
    <xf numFmtId="0" fontId="13" fillId="0" borderId="0" xfId="0" applyFont="1"/>
    <xf numFmtId="0" fontId="13" fillId="0" borderId="1" xfId="0" applyFont="1" applyBorder="1"/>
    <xf numFmtId="4" fontId="13" fillId="0" borderId="1" xfId="0" applyNumberFormat="1" applyFont="1" applyBorder="1"/>
    <xf numFmtId="10" fontId="13" fillId="0" borderId="1" xfId="0" applyNumberFormat="1" applyFont="1" applyBorder="1"/>
    <xf numFmtId="0" fontId="13" fillId="0" borderId="0" xfId="0" applyFont="1" applyBorder="1"/>
    <xf numFmtId="4" fontId="13" fillId="0" borderId="0" xfId="0" applyNumberFormat="1" applyFont="1" applyBorder="1" applyAlignment="1">
      <alignment horizontal="right"/>
    </xf>
    <xf numFmtId="4" fontId="13" fillId="0" borderId="0" xfId="0" applyNumberFormat="1" applyFont="1" applyBorder="1"/>
    <xf numFmtId="10" fontId="13" fillId="0" borderId="0" xfId="0" applyNumberFormat="1" applyFont="1" applyBorder="1"/>
    <xf numFmtId="4" fontId="12" fillId="0" borderId="0" xfId="0" applyNumberFormat="1" applyFont="1" applyFill="1" applyBorder="1"/>
    <xf numFmtId="0" fontId="12" fillId="0" borderId="0" xfId="0" applyFont="1" applyBorder="1"/>
    <xf numFmtId="10" fontId="12" fillId="0" borderId="0" xfId="0" applyNumberFormat="1" applyFont="1"/>
    <xf numFmtId="10" fontId="13" fillId="0" borderId="6" xfId="0" applyNumberFormat="1" applyFont="1" applyBorder="1"/>
    <xf numFmtId="0" fontId="15" fillId="0" borderId="0" xfId="0" applyFont="1"/>
    <xf numFmtId="0" fontId="16" fillId="0" borderId="0" xfId="0" applyFont="1"/>
    <xf numFmtId="0" fontId="12" fillId="0" borderId="0" xfId="0" applyFont="1" applyFill="1"/>
    <xf numFmtId="0" fontId="17" fillId="0" borderId="0" xfId="0" applyFont="1"/>
    <xf numFmtId="4" fontId="10" fillId="2" borderId="0" xfId="0" applyNumberFormat="1" applyFont="1" applyFill="1"/>
    <xf numFmtId="0" fontId="10" fillId="0" borderId="0" xfId="0" applyFont="1" applyBorder="1"/>
    <xf numFmtId="0" fontId="13" fillId="0" borderId="0" xfId="0" applyFont="1" applyAlignment="1">
      <alignment horizontal="center"/>
    </xf>
    <xf numFmtId="0" fontId="10" fillId="0" borderId="0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9"/>
      <c:hPercent val="500"/>
      <c:rotY val="0"/>
      <c:depthPercent val="6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'R FN 02 22 00'!$D$10</c:f>
              <c:strCache>
                <c:ptCount val="1"/>
                <c:pt idx="0">
                  <c:v>ORÇAMENTO EXECUTADO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350" b="1" i="0" u="none" strike="noStrike" baseline="0">
                      <a:solidFill>
                        <a:srgbClr val="FFFFFF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4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('R FN 02 22 00'!$D$10,'R FN 02 22 00'!$E$10)</c:f>
              <c:strCache>
                <c:ptCount val="2"/>
                <c:pt idx="0">
                  <c:v>ORÇAMENTO EXECUTADO</c:v>
                </c:pt>
                <c:pt idx="1">
                  <c:v>SALDO</c:v>
                </c:pt>
              </c:strCache>
            </c:strRef>
          </c:cat>
          <c:val>
            <c:numRef>
              <c:f>'R FN 02 22 00'!$D$13</c:f>
              <c:numCache>
                <c:formatCode>#,##0.00</c:formatCode>
                <c:ptCount val="1"/>
                <c:pt idx="0">
                  <c:v>497091.03</c:v>
                </c:pt>
              </c:numCache>
            </c:numRef>
          </c:val>
        </c:ser>
        <c:ser>
          <c:idx val="1"/>
          <c:order val="1"/>
          <c:tx>
            <c:strRef>
              <c:f>'R FN 02 22 00'!$E$10</c:f>
              <c:strCache>
                <c:ptCount val="1"/>
                <c:pt idx="0">
                  <c:v>SALDO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3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('R FN 02 22 00'!$D$10,'R FN 02 22 00'!$E$10)</c:f>
              <c:strCache>
                <c:ptCount val="2"/>
                <c:pt idx="0">
                  <c:v>ORÇAMENTO EXECUTADO</c:v>
                </c:pt>
                <c:pt idx="1">
                  <c:v>SALDO</c:v>
                </c:pt>
              </c:strCache>
            </c:strRef>
          </c:cat>
          <c:val>
            <c:numRef>
              <c:f>'R FN 02 22 00'!$E$13</c:f>
              <c:numCache>
                <c:formatCode>#,##0.00</c:formatCode>
                <c:ptCount val="1"/>
                <c:pt idx="0">
                  <c:v>61967.97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gapDepth val="310"/>
        <c:shape val="box"/>
        <c:axId val="214499448"/>
        <c:axId val="463127288"/>
        <c:axId val="0"/>
      </c:bar3DChart>
      <c:catAx>
        <c:axId val="214499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63127288"/>
        <c:crosses val="autoZero"/>
        <c:auto val="1"/>
        <c:lblAlgn val="ctr"/>
        <c:lblOffset val="100"/>
        <c:noMultiLvlLbl val="0"/>
      </c:catAx>
      <c:valAx>
        <c:axId val="463127288"/>
        <c:scaling>
          <c:orientation val="minMax"/>
          <c:max val="2000000"/>
        </c:scaling>
        <c:delete val="1"/>
        <c:axPos val="b"/>
        <c:numFmt formatCode="#,##0.00" sourceLinked="1"/>
        <c:majorTickMark val="out"/>
        <c:minorTickMark val="none"/>
        <c:tickLblPos val="nextTo"/>
        <c:crossAx val="214499448"/>
        <c:crosses val="autoZero"/>
        <c:crossBetween val="between"/>
        <c:majorUnit val="500000"/>
        <c:minorUnit val="400000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41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pt-P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 FN 02 22 00'!$B$4:$B$7</c:f>
              <c:strCache>
                <c:ptCount val="4"/>
                <c:pt idx="0">
                  <c:v>Despesas com o pessoal</c:v>
                </c:pt>
                <c:pt idx="1">
                  <c:v>Aquisição de bens e serviços</c:v>
                </c:pt>
                <c:pt idx="2">
                  <c:v>Transferências correntes</c:v>
                </c:pt>
                <c:pt idx="3">
                  <c:v>Aquisição de bens de capital</c:v>
                </c:pt>
              </c:strCache>
            </c:strRef>
          </c:cat>
          <c:val>
            <c:numRef>
              <c:f>'D FN 02 22 00'!$F$4:$F$7</c:f>
              <c:numCache>
                <c:formatCode>0.00%</c:formatCode>
                <c:ptCount val="4"/>
                <c:pt idx="0">
                  <c:v>0.56011241696474201</c:v>
                </c:pt>
                <c:pt idx="1">
                  <c:v>0.85183815375508576</c:v>
                </c:pt>
                <c:pt idx="2">
                  <c:v>0.97770901002683241</c:v>
                </c:pt>
                <c:pt idx="3">
                  <c:v>0.22907846153846154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pt-PT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8"/>
      <c:hPercent val="100"/>
      <c:rotY val="2"/>
      <c:depthPercent val="80"/>
      <c:rAngAx val="0"/>
      <c:perspective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'D FN 02 22 00'!$C$11</c:f>
              <c:strCache>
                <c:ptCount val="1"/>
                <c:pt idx="0">
                  <c:v>ORÇAMENTO CORRIGIDO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 FN 02 22 00'!$B$12:$B$13</c:f>
              <c:strCache>
                <c:ptCount val="2"/>
                <c:pt idx="0">
                  <c:v>CORRENTES (98,84%)</c:v>
                </c:pt>
                <c:pt idx="1">
                  <c:v>CAPITAL (1,16%)</c:v>
                </c:pt>
              </c:strCache>
            </c:strRef>
          </c:cat>
          <c:val>
            <c:numRef>
              <c:f>'D FN 02 22 00'!$C$12:$C$13</c:f>
              <c:numCache>
                <c:formatCode>#,##0.00</c:formatCode>
                <c:ptCount val="2"/>
                <c:pt idx="0">
                  <c:v>552559</c:v>
                </c:pt>
                <c:pt idx="1">
                  <c:v>6500</c:v>
                </c:pt>
              </c:numCache>
            </c:numRef>
          </c:val>
        </c:ser>
        <c:ser>
          <c:idx val="1"/>
          <c:order val="1"/>
          <c:tx>
            <c:strRef>
              <c:f>'D FN 02 22 00'!$D$11</c:f>
              <c:strCache>
                <c:ptCount val="1"/>
                <c:pt idx="0">
                  <c:v>ORÇAMENTO EXECUTADO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 FN 02 22 00'!$B$12:$B$13</c:f>
              <c:strCache>
                <c:ptCount val="2"/>
                <c:pt idx="0">
                  <c:v>CORRENTES (98,84%)</c:v>
                </c:pt>
                <c:pt idx="1">
                  <c:v>CAPITAL (1,16%)</c:v>
                </c:pt>
              </c:strCache>
            </c:strRef>
          </c:cat>
          <c:val>
            <c:numRef>
              <c:f>'D FN 02 22 00'!$D$12:$D$13</c:f>
              <c:numCache>
                <c:formatCode>#,##0.00</c:formatCode>
                <c:ptCount val="2"/>
                <c:pt idx="0">
                  <c:v>473114.19</c:v>
                </c:pt>
                <c:pt idx="1">
                  <c:v>1489.01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gapDepth val="0"/>
        <c:shape val="cylinder"/>
        <c:axId val="464286264"/>
        <c:axId val="464285088"/>
        <c:axId val="0"/>
      </c:bar3DChart>
      <c:catAx>
        <c:axId val="464286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pt-PT"/>
          </a:p>
        </c:txPr>
        <c:crossAx val="464285088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464285088"/>
        <c:scaling>
          <c:orientation val="minMax"/>
        </c:scaling>
        <c:delete val="1"/>
        <c:axPos val="l"/>
        <c:numFmt formatCode="#,##0.00" sourceLinked="1"/>
        <c:majorTickMark val="out"/>
        <c:minorTickMark val="none"/>
        <c:tickLblPos val="nextTo"/>
        <c:crossAx val="464286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pt-P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6797900262467192"/>
          <c:y val="0.2728549497350567"/>
          <c:w val="0.28940306514452407"/>
          <c:h val="0.22023809523809523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Lbls>
            <c:dLbl>
              <c:idx val="0"/>
              <c:layout>
                <c:manualLayout>
                  <c:x val="0.19675258833688125"/>
                  <c:y val="-8.149656773672522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8.0161115594622565E-2"/>
                  <c:y val="-1.8902590006437299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4374242307659427"/>
                  <c:y val="-3.324500302846762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3253994716458488E-2"/>
                  <c:y val="-0.1071214415505754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8.1684443184214167E-2"/>
                  <c:y val="-9.906636670416198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32619123463363708"/>
                  <c:y val="2.232142857142857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Mode val="edge"/>
                  <c:yMode val="edge"/>
                  <c:x val="0.58333468967329261"/>
                  <c:y val="0.59375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pt-PT"/>
              </a:p>
            </c:txPr>
            <c:showLegendKey val="1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 FN 02 22 00'!$B$4:$B$7</c:f>
              <c:strCache>
                <c:ptCount val="4"/>
                <c:pt idx="0">
                  <c:v>Despesas com o pessoal</c:v>
                </c:pt>
                <c:pt idx="1">
                  <c:v>Aquisição de bens e serviços</c:v>
                </c:pt>
                <c:pt idx="2">
                  <c:v>Transferências correntes</c:v>
                </c:pt>
                <c:pt idx="3">
                  <c:v>Aquisição de bens de capital</c:v>
                </c:pt>
              </c:strCache>
            </c:strRef>
          </c:cat>
          <c:val>
            <c:numRef>
              <c:f>'D FN 02 22 00'!$C$4:$C$7</c:f>
              <c:numCache>
                <c:formatCode>#,##0.00</c:formatCode>
                <c:ptCount val="4"/>
                <c:pt idx="0">
                  <c:v>3914</c:v>
                </c:pt>
                <c:pt idx="1">
                  <c:v>520321</c:v>
                </c:pt>
                <c:pt idx="2">
                  <c:v>28324</c:v>
                </c:pt>
                <c:pt idx="3">
                  <c:v>6500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063704640798017E-2"/>
          <c:y val="0.62384885851532712"/>
          <c:w val="0.92765473567881573"/>
          <c:h val="0.34122715792601388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noFill/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F497D">
                  <a:lumMod val="60000"/>
                  <a:lumOff val="40000"/>
                </a:srgbClr>
              </a:solidFill>
              <a:ln w="12700">
                <a:noFill/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C0504D"/>
              </a:solidFill>
              <a:ln w="12700">
                <a:noFill/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9BBB59">
                  <a:lumMod val="40000"/>
                  <a:lumOff val="60000"/>
                </a:srgbClr>
              </a:solidFill>
              <a:ln w="12700">
                <a:noFill/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rgbClr val="8064A2">
                  <a:lumMod val="60000"/>
                  <a:lumOff val="40000"/>
                </a:srgbClr>
              </a:solidFill>
              <a:ln w="12700">
                <a:noFill/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 FN 02 22 00'!$B$4:$B$7</c:f>
              <c:strCache>
                <c:ptCount val="4"/>
                <c:pt idx="0">
                  <c:v>Despesas com o pessoal</c:v>
                </c:pt>
                <c:pt idx="1">
                  <c:v>Aquisição de bens e serviços</c:v>
                </c:pt>
                <c:pt idx="2">
                  <c:v>Transferências correntes</c:v>
                </c:pt>
                <c:pt idx="3">
                  <c:v>Aquisição de bens de capital</c:v>
                </c:pt>
              </c:strCache>
            </c:strRef>
          </c:cat>
          <c:val>
            <c:numRef>
              <c:f>'D FN 02 22 00'!$F$4:$F$7</c:f>
              <c:numCache>
                <c:formatCode>0.00%</c:formatCode>
                <c:ptCount val="4"/>
                <c:pt idx="0">
                  <c:v>0.56011241696474201</c:v>
                </c:pt>
                <c:pt idx="1">
                  <c:v>0.85183815375508576</c:v>
                </c:pt>
                <c:pt idx="2">
                  <c:v>0.97770901002683241</c:v>
                </c:pt>
                <c:pt idx="3">
                  <c:v>0.22907846153846154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285480"/>
        <c:axId val="464281560"/>
      </c:barChart>
      <c:catAx>
        <c:axId val="464285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pt-PT"/>
          </a:p>
        </c:txPr>
        <c:crossAx val="464281560"/>
        <c:crosses val="autoZero"/>
        <c:auto val="0"/>
        <c:lblAlgn val="ctr"/>
        <c:lblOffset val="100"/>
        <c:noMultiLvlLbl val="0"/>
      </c:catAx>
      <c:valAx>
        <c:axId val="464281560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464285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 panose="020B0604020202020204" pitchFamily="34" charset="0"/>
          <a:ea typeface="Univers 45"/>
          <a:cs typeface="Arial" panose="020B0604020202020204" pitchFamily="34" charset="0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5279297153003957"/>
          <c:y val="9.361565555600887E-2"/>
          <c:w val="0.83175439804718287"/>
          <c:h val="0.8082625718296840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 FN 02 22 00'!$C$11</c:f>
              <c:strCache>
                <c:ptCount val="1"/>
                <c:pt idx="0">
                  <c:v>ORÇAMENTO CORRIGIDO</c:v>
                </c:pt>
              </c:strCache>
            </c:strRef>
          </c:tx>
          <c:spPr>
            <a:solidFill>
              <a:srgbClr val="FFFF99"/>
            </a:solidFill>
          </c:spPr>
          <c:invertIfNegative val="0"/>
          <c:dLbls>
            <c:dLbl>
              <c:idx val="0"/>
              <c:layout>
                <c:manualLayout>
                  <c:x val="-0.39257294429708228"/>
                  <c:y val="0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 FN 02 22 00'!$B$12:$B$13</c:f>
              <c:strCache>
                <c:ptCount val="2"/>
                <c:pt idx="0">
                  <c:v>CORRENTES (98,84%)</c:v>
                </c:pt>
                <c:pt idx="1">
                  <c:v>CAPITAL (1,16%)</c:v>
                </c:pt>
              </c:strCache>
            </c:strRef>
          </c:cat>
          <c:val>
            <c:numRef>
              <c:f>'D FN 02 22 00'!$C$12:$C$13</c:f>
              <c:numCache>
                <c:formatCode>#,##0.00</c:formatCode>
                <c:ptCount val="2"/>
                <c:pt idx="0">
                  <c:v>552559</c:v>
                </c:pt>
                <c:pt idx="1">
                  <c:v>6500</c:v>
                </c:pt>
              </c:numCache>
            </c:numRef>
          </c:val>
        </c:ser>
        <c:ser>
          <c:idx val="1"/>
          <c:order val="1"/>
          <c:tx>
            <c:strRef>
              <c:f>'D FN 02 22 00'!$D$11</c:f>
              <c:strCache>
                <c:ptCount val="1"/>
                <c:pt idx="0">
                  <c:v>ORÇAMENTO EXECUTADO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0.33952254641909813"/>
                  <c:y val="-5.6980056980056983E-3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 FN 02 22 00'!$B$12:$B$13</c:f>
              <c:strCache>
                <c:ptCount val="2"/>
                <c:pt idx="0">
                  <c:v>CORRENTES (98,84%)</c:v>
                </c:pt>
                <c:pt idx="1">
                  <c:v>CAPITAL (1,16%)</c:v>
                </c:pt>
              </c:strCache>
            </c:strRef>
          </c:cat>
          <c:val>
            <c:numRef>
              <c:f>'D FN 02 22 00'!$D$12:$D$13</c:f>
              <c:numCache>
                <c:formatCode>#,##0.00</c:formatCode>
                <c:ptCount val="2"/>
                <c:pt idx="0">
                  <c:v>473114.19</c:v>
                </c:pt>
                <c:pt idx="1">
                  <c:v>1489.01</c:v>
                </c:pt>
              </c:numCache>
            </c:numRef>
          </c:val>
        </c:ser>
        <c:ser>
          <c:idx val="2"/>
          <c:order val="2"/>
          <c:tx>
            <c:strRef>
              <c:f>'D FN 02 22 00'!$F$11</c:f>
              <c:strCache>
                <c:ptCount val="1"/>
                <c:pt idx="0">
                  <c:v>EXECUÇÃO ORÇAMENTAL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44562334217506627"/>
                  <c:y val="-1.1396011396011397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0622710622710627"/>
                  <c:y val="2.7210884353741496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 FN 02 22 00'!$B$12:$B$13</c:f>
              <c:strCache>
                <c:ptCount val="2"/>
                <c:pt idx="0">
                  <c:v>CORRENTES (98,84%)</c:v>
                </c:pt>
                <c:pt idx="1">
                  <c:v>CAPITAL (1,16%)</c:v>
                </c:pt>
              </c:strCache>
            </c:strRef>
          </c:cat>
          <c:val>
            <c:numRef>
              <c:f>'D FN 02 22 00'!$F$12:$F$13</c:f>
              <c:numCache>
                <c:formatCode>0.00%</c:formatCode>
                <c:ptCount val="2"/>
                <c:pt idx="0">
                  <c:v>0.85622384215984171</c:v>
                </c:pt>
                <c:pt idx="1">
                  <c:v>0.22907846153846154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464283520"/>
        <c:axId val="464287048"/>
      </c:barChart>
      <c:catAx>
        <c:axId val="4642835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noFill/>
        </c:spPr>
        <c:txPr>
          <a:bodyPr rot="-5400000" vert="horz"/>
          <a:lstStyle/>
          <a:p>
            <a:pPr>
              <a:defRPr sz="800"/>
            </a:pPr>
            <a:endParaRPr lang="pt-PT"/>
          </a:p>
        </c:txPr>
        <c:crossAx val="464287048"/>
        <c:crosses val="autoZero"/>
        <c:auto val="0"/>
        <c:lblAlgn val="ctr"/>
        <c:lblOffset val="100"/>
        <c:noMultiLvlLbl val="0"/>
      </c:catAx>
      <c:valAx>
        <c:axId val="464287048"/>
        <c:scaling>
          <c:orientation val="minMax"/>
        </c:scaling>
        <c:delete val="1"/>
        <c:axPos val="b"/>
        <c:numFmt formatCode="#,##0.00" sourceLinked="1"/>
        <c:majorTickMark val="out"/>
        <c:minorTickMark val="none"/>
        <c:tickLblPos val="nextTo"/>
        <c:crossAx val="464283520"/>
        <c:crosses val="autoZero"/>
        <c:crossBetween val="between"/>
      </c:valAx>
      <c:spPr>
        <a:solidFill>
          <a:schemeClr val="lt1"/>
        </a:solidFill>
        <a:ln w="25400" cap="flat" cmpd="sng" algn="ctr">
          <a:noFill/>
          <a:prstDash val="solid"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38882578453203553"/>
          <c:y val="0.23951761843723024"/>
          <c:w val="0.539048906066662"/>
          <c:h val="0.18283926944365114"/>
        </c:manualLayout>
      </c:layout>
      <c:overlay val="0"/>
      <c:txPr>
        <a:bodyPr/>
        <a:lstStyle/>
        <a:p>
          <a:pPr>
            <a:defRPr sz="700"/>
          </a:pPr>
          <a:endParaRPr lang="pt-P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1"/>
          <c:order val="0"/>
          <c:tx>
            <c:strRef>
              <c:f>'R FN 02 22 00'!$D$2</c:f>
              <c:strCache>
                <c:ptCount val="1"/>
                <c:pt idx="0">
                  <c:v>EXECUTADO</c:v>
                </c:pt>
              </c:strCache>
            </c:strRef>
          </c:tx>
          <c:spPr>
            <a:gradFill rotWithShape="0">
              <a:gsLst>
                <a:gs pos="0">
                  <a:srgbClr val="9999FF"/>
                </a:gs>
                <a:gs pos="100000">
                  <a:srgbClr val="9999FF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1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FFFFFF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FFFFFF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FFFFFF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l">
                  <a:defRPr sz="375" b="1" i="0" u="none" strike="noStrike" baseline="0">
                    <a:solidFill>
                      <a:srgbClr val="FFFFFF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 FN 02 22 00'!$B$4:$B$7</c:f>
              <c:strCache>
                <c:ptCount val="4"/>
                <c:pt idx="0">
                  <c:v>Transferências correntes</c:v>
                </c:pt>
                <c:pt idx="1">
                  <c:v>Venda de bens e serviços correntes</c:v>
                </c:pt>
                <c:pt idx="2">
                  <c:v>Transferências de capital</c:v>
                </c:pt>
                <c:pt idx="3">
                  <c:v>Saldo da gerência anterior</c:v>
                </c:pt>
              </c:strCache>
            </c:strRef>
          </c:cat>
          <c:val>
            <c:numRef>
              <c:f>'R FN 02 22 00'!$D$4:$D$7</c:f>
              <c:numCache>
                <c:formatCode>#,##0.00</c:formatCode>
                <c:ptCount val="4"/>
                <c:pt idx="0">
                  <c:v>1576.51</c:v>
                </c:pt>
                <c:pt idx="1">
                  <c:v>149998.68</c:v>
                </c:pt>
                <c:pt idx="2">
                  <c:v>337464.56</c:v>
                </c:pt>
                <c:pt idx="3">
                  <c:v>7126.37</c:v>
                </c:pt>
              </c:numCache>
            </c:numRef>
          </c:val>
        </c:ser>
        <c:ser>
          <c:idx val="2"/>
          <c:order val="1"/>
          <c:tx>
            <c:strRef>
              <c:f>'R FN 02 22 00'!$E$2</c:f>
              <c:strCache>
                <c:ptCount val="1"/>
                <c:pt idx="0">
                  <c:v>SALDO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375" b="1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75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 FN 02 22 00'!$B$4:$B$7</c:f>
              <c:strCache>
                <c:ptCount val="4"/>
                <c:pt idx="0">
                  <c:v>Transferências correntes</c:v>
                </c:pt>
                <c:pt idx="1">
                  <c:v>Venda de bens e serviços correntes</c:v>
                </c:pt>
                <c:pt idx="2">
                  <c:v>Transferências de capital</c:v>
                </c:pt>
                <c:pt idx="3">
                  <c:v>Saldo da gerência anterior</c:v>
                </c:pt>
              </c:strCache>
            </c:strRef>
          </c:cat>
          <c:val>
            <c:numRef>
              <c:f>'R FN 02 22 00'!$E$4:$E$7</c:f>
              <c:numCache>
                <c:formatCode>#,##0.00</c:formatCode>
                <c:ptCount val="4"/>
                <c:pt idx="0">
                  <c:v>423.49</c:v>
                </c:pt>
                <c:pt idx="1">
                  <c:v>51801.320000000007</c:v>
                </c:pt>
                <c:pt idx="2">
                  <c:v>8467.4400000000023</c:v>
                </c:pt>
                <c:pt idx="3">
                  <c:v>0.63000000000010914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50"/>
        <c:axId val="463126896"/>
        <c:axId val="463127680"/>
      </c:barChart>
      <c:catAx>
        <c:axId val="463126896"/>
        <c:scaling>
          <c:orientation val="maxMin"/>
        </c:scaling>
        <c:delete val="0"/>
        <c:axPos val="l"/>
        <c:numFmt formatCode="@" sourceLinked="0"/>
        <c:majorTickMark val="out"/>
        <c:minorTickMark val="out"/>
        <c:tickLblPos val="low"/>
        <c:spPr>
          <a:ln w="9525">
            <a:noFill/>
          </a:ln>
        </c:spPr>
        <c:txPr>
          <a:bodyPr rot="0" vert="horz"/>
          <a:lstStyle/>
          <a:p>
            <a:pPr rtl="0">
              <a:defRPr sz="4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pt-PT"/>
          </a:p>
        </c:txPr>
        <c:crossAx val="4631276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63127680"/>
        <c:scaling>
          <c:orientation val="minMax"/>
          <c:max val="1"/>
          <c:min val="-0.2"/>
        </c:scaling>
        <c:delete val="0"/>
        <c:axPos val="b"/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463126896"/>
        <c:crosses val="max"/>
        <c:crossBetween val="between"/>
        <c:majorUnit val="0.2"/>
        <c:minorUnit val="0.0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34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pt-P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75" b="1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4"/>
      <c:hPercent val="50"/>
      <c:rotY val="321"/>
      <c:depthPercent val="50"/>
      <c:rAngAx val="0"/>
      <c:perspective val="0"/>
    </c:view3D>
    <c:floor>
      <c:thickness val="0"/>
      <c:spPr>
        <a:solidFill>
          <a:srgbClr val="C0C0C0"/>
        </a:solidFill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v>'R FN 02 22 00'!#REF!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2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2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 FN 02 22 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hape val="cylinder"/>
        </c:ser>
        <c:ser>
          <c:idx val="2"/>
          <c:order val="1"/>
          <c:tx>
            <c:v>'R FN 02 22 00'!#REF!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2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2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 FN 02 22 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hape val="cylinder"/>
        </c:ser>
        <c:ser>
          <c:idx val="1"/>
          <c:order val="2"/>
          <c:tx>
            <c:strRef>
              <c:f>'R FN 02 22 00'!$B$4</c:f>
              <c:strCache>
                <c:ptCount val="1"/>
                <c:pt idx="0">
                  <c:v>Transferências correntes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2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2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 FN 02 22 00'!$D$4</c:f>
              <c:numCache>
                <c:formatCode>#,##0.00</c:formatCode>
                <c:ptCount val="1"/>
                <c:pt idx="0">
                  <c:v>1576.51</c:v>
                </c:pt>
              </c:numCache>
            </c:numRef>
          </c:val>
        </c:ser>
        <c:ser>
          <c:idx val="3"/>
          <c:order val="3"/>
          <c:tx>
            <c:strRef>
              <c:f>'R FN 02 22 00'!$B$5</c:f>
              <c:strCache>
                <c:ptCount val="1"/>
                <c:pt idx="0">
                  <c:v>Venda de bens e serviços correntes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2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 FN 02 22 00'!$D$5</c:f>
              <c:numCache>
                <c:formatCode>#,##0.00</c:formatCode>
                <c:ptCount val="1"/>
                <c:pt idx="0">
                  <c:v>149998.68</c:v>
                </c:pt>
              </c:numCache>
            </c:numRef>
          </c:val>
        </c:ser>
        <c:ser>
          <c:idx val="4"/>
          <c:order val="4"/>
          <c:tx>
            <c:strRef>
              <c:f>'R FN 02 22 00'!#REF!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2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2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 FN 02 22 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hape val="coneToMax"/>
        </c:ser>
        <c:ser>
          <c:idx val="5"/>
          <c:order val="5"/>
          <c:tx>
            <c:v>'R FN 02 22 00'!#REF!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2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2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 FN 02 22 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hape val="coneToMax"/>
        </c:ser>
        <c:ser>
          <c:idx val="6"/>
          <c:order val="6"/>
          <c:tx>
            <c:strRef>
              <c:f>'R FN 02 22 00'!$B$6</c:f>
              <c:strCache>
                <c:ptCount val="1"/>
                <c:pt idx="0">
                  <c:v>Transferências de capital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2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2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 FN 02 22 00'!$D$6</c:f>
              <c:numCache>
                <c:formatCode>#,##0.00</c:formatCode>
                <c:ptCount val="1"/>
                <c:pt idx="0">
                  <c:v>337464.56</c:v>
                </c:pt>
              </c:numCache>
            </c:numRef>
          </c:val>
          <c:shape val="coneToMax"/>
        </c:ser>
        <c:ser>
          <c:idx val="7"/>
          <c:order val="7"/>
          <c:tx>
            <c:strRef>
              <c:f>'R FN 02 22 00'!$B$7</c:f>
              <c:strCache>
                <c:ptCount val="1"/>
                <c:pt idx="0">
                  <c:v>Saldo da gerência anterior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2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2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 FN 02 22 00'!$D$7</c:f>
              <c:numCache>
                <c:formatCode>#,##0.00</c:formatCode>
                <c:ptCount val="1"/>
                <c:pt idx="0">
                  <c:v>7126.37</c:v>
                </c:pt>
              </c:numCache>
            </c:numRef>
          </c:val>
          <c:shape val="coneToMax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gapDepth val="40"/>
        <c:shape val="cone"/>
        <c:axId val="463128072"/>
        <c:axId val="463131208"/>
        <c:axId val="463101576"/>
      </c:bar3DChart>
      <c:catAx>
        <c:axId val="463128072"/>
        <c:scaling>
          <c:orientation val="minMax"/>
        </c:scaling>
        <c:delete val="1"/>
        <c:axPos val="b"/>
        <c:majorTickMark val="out"/>
        <c:minorTickMark val="none"/>
        <c:tickLblPos val="nextTo"/>
        <c:crossAx val="463131208"/>
        <c:crosses val="autoZero"/>
        <c:auto val="1"/>
        <c:lblAlgn val="ctr"/>
        <c:lblOffset val="100"/>
        <c:noMultiLvlLbl val="1"/>
      </c:catAx>
      <c:valAx>
        <c:axId val="46313120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63128072"/>
        <c:crosses val="max"/>
        <c:crossBetween val="between"/>
      </c:valAx>
      <c:serAx>
        <c:axId val="463101576"/>
        <c:scaling>
          <c:orientation val="minMax"/>
        </c:scaling>
        <c:delete val="1"/>
        <c:axPos val="b"/>
        <c:majorTickMark val="out"/>
        <c:minorTickMark val="none"/>
        <c:tickLblPos val="nextTo"/>
        <c:crossAx val="463131208"/>
        <c:crosses val="autoZero"/>
      </c:ser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explosion val="31"/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FFFF"/>
              </a:solidFill>
              <a:ln w="25400">
                <a:noFill/>
              </a:ln>
            </c:spPr>
          </c:dPt>
          <c:dLbls>
            <c:dLbl>
              <c:idx val="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5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dLblPos val="inEnd"/>
            <c:showLegendKey val="1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'R FN 02 22 00'!$B$4:$B$7</c:f>
              <c:strCache>
                <c:ptCount val="4"/>
                <c:pt idx="0">
                  <c:v>Transferências correntes</c:v>
                </c:pt>
                <c:pt idx="1">
                  <c:v>Venda de bens e serviços correntes</c:v>
                </c:pt>
                <c:pt idx="2">
                  <c:v>Transferências de capital</c:v>
                </c:pt>
                <c:pt idx="3">
                  <c:v>Saldo da gerência anterior</c:v>
                </c:pt>
              </c:strCache>
            </c:strRef>
          </c:cat>
          <c:val>
            <c:numRef>
              <c:f>'R FN 02 22 00'!$D$4:$D$7</c:f>
              <c:numCache>
                <c:formatCode>#,##0.00</c:formatCode>
                <c:ptCount val="4"/>
                <c:pt idx="0">
                  <c:v>1576.51</c:v>
                </c:pt>
                <c:pt idx="1">
                  <c:v>149998.68</c:v>
                </c:pt>
                <c:pt idx="2">
                  <c:v>337464.56</c:v>
                </c:pt>
                <c:pt idx="3">
                  <c:v>7126.37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pt-PT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0"/>
      <c:hPercent val="11"/>
      <c:rotY val="12"/>
      <c:depthPercent val="250"/>
      <c:rAngAx val="1"/>
    </c:view3D>
    <c:floor>
      <c:thickness val="0"/>
      <c:spPr>
        <a:solidFill>
          <a:srgbClr val="C0C0C0"/>
        </a:solidFill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'R FN 02 22 00'!$D$10</c:f>
              <c:strCache>
                <c:ptCount val="1"/>
                <c:pt idx="0">
                  <c:v>ORÇAMENTO EXECUTADO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 FN 02 22 00'!$B$11:$B$12</c:f>
              <c:strCache>
                <c:ptCount val="2"/>
                <c:pt idx="0">
                  <c:v>CORRENTES (36,85%)</c:v>
                </c:pt>
                <c:pt idx="1">
                  <c:v>CAPITAL (63,15%)</c:v>
                </c:pt>
              </c:strCache>
            </c:strRef>
          </c:cat>
          <c:val>
            <c:numRef>
              <c:f>'R FN 02 22 00'!$D$11:$D$12</c:f>
              <c:numCache>
                <c:formatCode>#,##0.00</c:formatCode>
                <c:ptCount val="2"/>
                <c:pt idx="0">
                  <c:v>152500.1</c:v>
                </c:pt>
                <c:pt idx="1">
                  <c:v>344590.93</c:v>
                </c:pt>
              </c:numCache>
            </c:numRef>
          </c:val>
        </c:ser>
        <c:ser>
          <c:idx val="1"/>
          <c:order val="1"/>
          <c:tx>
            <c:strRef>
              <c:f>'R FN 02 22 00'!$E$10</c:f>
              <c:strCache>
                <c:ptCount val="1"/>
                <c:pt idx="0">
                  <c:v>SALDO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 FN 02 22 00'!$B$11:$B$12</c:f>
              <c:strCache>
                <c:ptCount val="2"/>
                <c:pt idx="0">
                  <c:v>CORRENTES (36,85%)</c:v>
                </c:pt>
                <c:pt idx="1">
                  <c:v>CAPITAL (63,15%)</c:v>
                </c:pt>
              </c:strCache>
            </c:strRef>
          </c:cat>
          <c:val>
            <c:numRef>
              <c:f>'R FN 02 22 00'!$E$11:$E$12</c:f>
              <c:numCache>
                <c:formatCode>#,##0.00</c:formatCode>
                <c:ptCount val="2"/>
                <c:pt idx="0">
                  <c:v>53499.899999999994</c:v>
                </c:pt>
                <c:pt idx="1">
                  <c:v>8468.070000000007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gapDepth val="170"/>
        <c:shape val="cylinder"/>
        <c:axId val="463126112"/>
        <c:axId val="463132384"/>
        <c:axId val="0"/>
      </c:bar3DChart>
      <c:catAx>
        <c:axId val="463126112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pt-PT"/>
          </a:p>
        </c:txPr>
        <c:crossAx val="46313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3132384"/>
        <c:scaling>
          <c:orientation val="minMax"/>
        </c:scaling>
        <c:delete val="1"/>
        <c:axPos val="l"/>
        <c:numFmt formatCode="#,##0.00" sourceLinked="1"/>
        <c:majorTickMark val="out"/>
        <c:minorTickMark val="none"/>
        <c:tickLblPos val="nextTo"/>
        <c:crossAx val="4631261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9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pt-P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525676531812834"/>
          <c:y val="0.49547472326828718"/>
          <c:w val="0.36936102814734367"/>
          <c:h val="0.28109722697706263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rgbClr val="1F497D"/>
              </a:solidFill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  <c:spPr>
              <a:solidFill>
                <a:srgbClr val="FFC000"/>
              </a:solidFill>
            </c:spPr>
          </c:dPt>
          <c:dLbls>
            <c:dLbl>
              <c:idx val="0"/>
              <c:layout>
                <c:manualLayout>
                  <c:x val="-9.7035749841614671E-2"/>
                  <c:y val="-0.1915531210772566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202968594442932E-2"/>
                  <c:y val="-0.1865508387538514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3734274594986813E-3"/>
                  <c:y val="-7.912016432728524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3654991401936828E-2"/>
                  <c:y val="9.63460002282323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4878269526654E-2"/>
                  <c:y val="-6.3602647495151392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0.14585917277581684"/>
                  <c:y val="-7.000171174255391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Mode val="edge"/>
                  <c:yMode val="edge"/>
                  <c:x val="0.58333468967329261"/>
                  <c:y val="0.59375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pt-PT"/>
              </a:p>
            </c:txPr>
            <c:showLegendKey val="1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'R FN 02 22 00'!$B$3:$B$7</c:f>
              <c:strCache>
                <c:ptCount val="5"/>
                <c:pt idx="0">
                  <c:v>Taxas, multas e outras penalidades</c:v>
                </c:pt>
                <c:pt idx="1">
                  <c:v>Transferências correntes</c:v>
                </c:pt>
                <c:pt idx="2">
                  <c:v>Venda de bens e serviços correntes</c:v>
                </c:pt>
                <c:pt idx="3">
                  <c:v>Transferências de capital</c:v>
                </c:pt>
                <c:pt idx="4">
                  <c:v>Saldo da gerência anterior</c:v>
                </c:pt>
              </c:strCache>
            </c:strRef>
          </c:cat>
          <c:val>
            <c:numRef>
              <c:f>'R FN 02 22 00'!$C$3:$C$7</c:f>
              <c:numCache>
                <c:formatCode>#,##0.00</c:formatCode>
                <c:ptCount val="5"/>
                <c:pt idx="0">
                  <c:v>2200</c:v>
                </c:pt>
                <c:pt idx="1">
                  <c:v>2000</c:v>
                </c:pt>
                <c:pt idx="2">
                  <c:v>201800</c:v>
                </c:pt>
                <c:pt idx="3">
                  <c:v>345932</c:v>
                </c:pt>
                <c:pt idx="4">
                  <c:v>7127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946567110145714"/>
          <c:y val="0.20008901061280385"/>
          <c:w val="0.38444927142727847"/>
          <c:h val="0.67222982996690628"/>
        </c:manualLayout>
      </c:layout>
      <c:overlay val="0"/>
      <c:txPr>
        <a:bodyPr/>
        <a:lstStyle/>
        <a:p>
          <a:pPr>
            <a:defRPr sz="800"/>
          </a:pPr>
          <a:endParaRPr lang="pt-PT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noFill/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F497D"/>
              </a:solidFill>
              <a:ln w="12700">
                <a:noFill/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C0504D"/>
              </a:solidFill>
              <a:ln w="12700">
                <a:noFill/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9BBB59">
                  <a:lumMod val="40000"/>
                  <a:lumOff val="60000"/>
                </a:srgbClr>
              </a:solidFill>
              <a:ln w="12700">
                <a:noFill/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rgbClr val="8064A2">
                  <a:lumMod val="60000"/>
                  <a:lumOff val="40000"/>
                </a:srgbClr>
              </a:solidFill>
              <a:ln w="12700">
                <a:noFill/>
                <a:prstDash val="solid"/>
              </a:ln>
            </c:spPr>
          </c:dPt>
          <c:dPt>
            <c:idx val="4"/>
            <c:invertIfNegative val="0"/>
            <c:bubble3D val="0"/>
            <c:spPr>
              <a:solidFill>
                <a:srgbClr val="1F497D">
                  <a:lumMod val="60000"/>
                  <a:lumOff val="40000"/>
                </a:srgbClr>
              </a:solidFill>
              <a:ln w="12700">
                <a:noFill/>
                <a:prstDash val="solid"/>
              </a:ln>
            </c:spPr>
          </c:dPt>
          <c:dPt>
            <c:idx val="5"/>
            <c:invertIfNegative val="0"/>
            <c:bubble3D val="0"/>
            <c:spPr>
              <a:solidFill>
                <a:srgbClr val="FFC000"/>
              </a:solidFill>
              <a:ln w="12700">
                <a:noFill/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 FN 02 22 00'!$B$3:$B$7</c:f>
              <c:strCache>
                <c:ptCount val="5"/>
                <c:pt idx="0">
                  <c:v>Taxas, multas e outras penalidades</c:v>
                </c:pt>
                <c:pt idx="1">
                  <c:v>Transferências correntes</c:v>
                </c:pt>
                <c:pt idx="2">
                  <c:v>Venda de bens e serviços correntes</c:v>
                </c:pt>
                <c:pt idx="3">
                  <c:v>Transferências de capital</c:v>
                </c:pt>
                <c:pt idx="4">
                  <c:v>Saldo da gerência anterior</c:v>
                </c:pt>
              </c:strCache>
            </c:strRef>
          </c:cat>
          <c:val>
            <c:numRef>
              <c:f>'R FN 02 22 00'!$F$3:$F$7</c:f>
              <c:numCache>
                <c:formatCode>0.00%</c:formatCode>
                <c:ptCount val="5"/>
                <c:pt idx="0">
                  <c:v>0.42041363636363632</c:v>
                </c:pt>
                <c:pt idx="1">
                  <c:v>0.78825500000000004</c:v>
                </c:pt>
                <c:pt idx="2">
                  <c:v>0.74330366699702677</c:v>
                </c:pt>
                <c:pt idx="3">
                  <c:v>0.9755228195136616</c:v>
                </c:pt>
                <c:pt idx="4">
                  <c:v>0.99991160376034793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3130032"/>
        <c:axId val="463130424"/>
      </c:barChart>
      <c:catAx>
        <c:axId val="46313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3130424"/>
        <c:crosses val="autoZero"/>
        <c:auto val="0"/>
        <c:lblAlgn val="ctr"/>
        <c:lblOffset val="100"/>
        <c:noMultiLvlLbl val="0"/>
      </c:catAx>
      <c:valAx>
        <c:axId val="463130424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46313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 panose="020B0604020202020204" pitchFamily="34" charset="0"/>
          <a:ea typeface="Univers 45"/>
          <a:cs typeface="Arial" panose="020B0604020202020204" pitchFamily="34" charset="0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508549638842315"/>
          <c:y val="4.6779280795028827E-2"/>
          <c:w val="0.83491450361157682"/>
          <c:h val="0.9148147290412227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'R FN 02 22 00'!$C$10</c:f>
              <c:strCache>
                <c:ptCount val="1"/>
                <c:pt idx="0">
                  <c:v>ORÇAMENTO CORRIGIDO</c:v>
                </c:pt>
              </c:strCache>
            </c:strRef>
          </c:tx>
          <c:spPr>
            <a:solidFill>
              <a:srgbClr val="FFFF99"/>
            </a:solidFill>
          </c:spPr>
          <c:invertIfNegative val="0"/>
          <c:dLbls>
            <c:dLbl>
              <c:idx val="0"/>
              <c:layout>
                <c:manualLayout>
                  <c:x val="-0.26678665166854143"/>
                  <c:y val="4.9019607843135459E-3"/>
                </c:manualLayout>
              </c:layout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34501347708894881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 FN 02 22 00'!$B$11:$B$12</c:f>
              <c:strCache>
                <c:ptCount val="2"/>
                <c:pt idx="0">
                  <c:v>CORRENTES (36,85%)</c:v>
                </c:pt>
                <c:pt idx="1">
                  <c:v>CAPITAL (63,15%)</c:v>
                </c:pt>
              </c:strCache>
            </c:strRef>
          </c:cat>
          <c:val>
            <c:numRef>
              <c:f>'R FN 02 22 00'!$C$11:$C$12</c:f>
              <c:numCache>
                <c:formatCode>#,##0.00</c:formatCode>
                <c:ptCount val="2"/>
                <c:pt idx="0">
                  <c:v>206000</c:v>
                </c:pt>
                <c:pt idx="1">
                  <c:v>353059</c:v>
                </c:pt>
              </c:numCache>
            </c:numRef>
          </c:val>
        </c:ser>
        <c:ser>
          <c:idx val="1"/>
          <c:order val="1"/>
          <c:tx>
            <c:strRef>
              <c:f>'R FN 02 22 00'!$D$10</c:f>
              <c:strCache>
                <c:ptCount val="1"/>
                <c:pt idx="0">
                  <c:v>ORÇAMENTO EXECUTADO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0.18498517873945003"/>
                  <c:y val="-5.6978539447275871E-3"/>
                </c:manualLayout>
              </c:layout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4132973944294699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 FN 02 22 00'!$B$11:$B$12</c:f>
              <c:strCache>
                <c:ptCount val="2"/>
                <c:pt idx="0">
                  <c:v>CORRENTES (36,85%)</c:v>
                </c:pt>
                <c:pt idx="1">
                  <c:v>CAPITAL (63,15%)</c:v>
                </c:pt>
              </c:strCache>
            </c:strRef>
          </c:cat>
          <c:val>
            <c:numRef>
              <c:f>'R FN 02 22 00'!$D$11:$D$12</c:f>
              <c:numCache>
                <c:formatCode>#,##0.00</c:formatCode>
                <c:ptCount val="2"/>
                <c:pt idx="0">
                  <c:v>152500.1</c:v>
                </c:pt>
                <c:pt idx="1">
                  <c:v>344590.93</c:v>
                </c:pt>
              </c:numCache>
            </c:numRef>
          </c:val>
        </c:ser>
        <c:ser>
          <c:idx val="2"/>
          <c:order val="2"/>
          <c:tx>
            <c:strRef>
              <c:f>'R FN 02 22 00'!$F$10</c:f>
              <c:strCache>
                <c:ptCount val="1"/>
                <c:pt idx="0">
                  <c:v>EXECUÇÃO ORÇAMENTAL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21561446328642883"/>
                  <c:y val="8.2117492666357889E-3"/>
                </c:manualLayout>
              </c:layout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54086435252535825"/>
                  <c:y val="-8.3161398191355339E-3"/>
                </c:manualLayout>
              </c:layout>
              <c:spPr/>
              <c:txPr>
                <a:bodyPr/>
                <a:lstStyle/>
                <a:p>
                  <a:pPr>
                    <a:defRPr sz="800"/>
                  </a:pPr>
                  <a:endParaRPr lang="pt-P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 FN 02 22 00'!$B$11:$B$12</c:f>
              <c:strCache>
                <c:ptCount val="2"/>
                <c:pt idx="0">
                  <c:v>CORRENTES (36,85%)</c:v>
                </c:pt>
                <c:pt idx="1">
                  <c:v>CAPITAL (63,15%)</c:v>
                </c:pt>
              </c:strCache>
            </c:strRef>
          </c:cat>
          <c:val>
            <c:numRef>
              <c:f>'R FN 02 22 00'!$F$11:$F$12</c:f>
              <c:numCache>
                <c:formatCode>0.00%</c:formatCode>
                <c:ptCount val="2"/>
                <c:pt idx="0">
                  <c:v>0.74029174757281557</c:v>
                </c:pt>
                <c:pt idx="1">
                  <c:v>0.97601514194511396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463131992"/>
        <c:axId val="463126504"/>
      </c:barChart>
      <c:catAx>
        <c:axId val="463131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pt-PT"/>
          </a:p>
        </c:txPr>
        <c:crossAx val="463126504"/>
        <c:crosses val="autoZero"/>
        <c:auto val="0"/>
        <c:lblAlgn val="ctr"/>
        <c:lblOffset val="100"/>
        <c:noMultiLvlLbl val="0"/>
      </c:catAx>
      <c:valAx>
        <c:axId val="463126504"/>
        <c:scaling>
          <c:orientation val="minMax"/>
        </c:scaling>
        <c:delete val="1"/>
        <c:axPos val="b"/>
        <c:numFmt formatCode="#,##0.00" sourceLinked="1"/>
        <c:majorTickMark val="out"/>
        <c:minorTickMark val="none"/>
        <c:tickLblPos val="nextTo"/>
        <c:crossAx val="463131992"/>
        <c:crosses val="autoZero"/>
        <c:crossBetween val="between"/>
      </c:valAx>
      <c:spPr>
        <a:solidFill>
          <a:schemeClr val="lt1"/>
        </a:solidFill>
        <a:ln w="25400" cap="flat" cmpd="sng" algn="ctr">
          <a:noFill/>
          <a:prstDash val="solid"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52342273621584556"/>
          <c:y val="0.68419144402043919"/>
          <c:w val="0.4579131382162136"/>
          <c:h val="0.17141293136023367"/>
        </c:manualLayout>
      </c:layout>
      <c:overlay val="0"/>
      <c:txPr>
        <a:bodyPr/>
        <a:lstStyle/>
        <a:p>
          <a:pPr>
            <a:defRPr sz="700"/>
          </a:pPr>
          <a:endParaRPr lang="pt-P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 FN 02 22 00'!$B$4:$B$7</c:f>
              <c:strCache>
                <c:ptCount val="4"/>
                <c:pt idx="0">
                  <c:v>Despesas com o pessoal</c:v>
                </c:pt>
                <c:pt idx="1">
                  <c:v>Aquisição de bens e serviços</c:v>
                </c:pt>
                <c:pt idx="2">
                  <c:v>Transferências correntes</c:v>
                </c:pt>
                <c:pt idx="3">
                  <c:v>Aquisição de bens de capital</c:v>
                </c:pt>
              </c:strCache>
            </c:strRef>
          </c:cat>
          <c:val>
            <c:numRef>
              <c:f>'D FN 02 22 00'!$C$4:$C$7</c:f>
              <c:numCache>
                <c:formatCode>#,##0.00</c:formatCode>
                <c:ptCount val="4"/>
                <c:pt idx="0">
                  <c:v>3914</c:v>
                </c:pt>
                <c:pt idx="1">
                  <c:v>520321</c:v>
                </c:pt>
                <c:pt idx="2">
                  <c:v>28324</c:v>
                </c:pt>
                <c:pt idx="3">
                  <c:v>6500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pt-PT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14</xdr:row>
      <xdr:rowOff>0</xdr:rowOff>
    </xdr:from>
    <xdr:to>
      <xdr:col>6</xdr:col>
      <xdr:colOff>0</xdr:colOff>
      <xdr:row>14</xdr:row>
      <xdr:rowOff>0</xdr:rowOff>
    </xdr:to>
    <xdr:graphicFrame macro="">
      <xdr:nvGraphicFramePr>
        <xdr:cNvPr id="10595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0</xdr:rowOff>
    </xdr:from>
    <xdr:to>
      <xdr:col>4</xdr:col>
      <xdr:colOff>600075</xdr:colOff>
      <xdr:row>14</xdr:row>
      <xdr:rowOff>0</xdr:rowOff>
    </xdr:to>
    <xdr:graphicFrame macro="">
      <xdr:nvGraphicFramePr>
        <xdr:cNvPr id="10595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</xdr:row>
      <xdr:rowOff>0</xdr:rowOff>
    </xdr:from>
    <xdr:to>
      <xdr:col>2</xdr:col>
      <xdr:colOff>1333500</xdr:colOff>
      <xdr:row>14</xdr:row>
      <xdr:rowOff>0</xdr:rowOff>
    </xdr:to>
    <xdr:graphicFrame macro="">
      <xdr:nvGraphicFramePr>
        <xdr:cNvPr id="10595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95250</xdr:colOff>
      <xdr:row>14</xdr:row>
      <xdr:rowOff>0</xdr:rowOff>
    </xdr:from>
    <xdr:to>
      <xdr:col>7</xdr:col>
      <xdr:colOff>561975</xdr:colOff>
      <xdr:row>14</xdr:row>
      <xdr:rowOff>0</xdr:rowOff>
    </xdr:to>
    <xdr:graphicFrame macro="">
      <xdr:nvGraphicFramePr>
        <xdr:cNvPr id="10595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14</xdr:row>
      <xdr:rowOff>0</xdr:rowOff>
    </xdr:from>
    <xdr:to>
      <xdr:col>3</xdr:col>
      <xdr:colOff>161925</xdr:colOff>
      <xdr:row>14</xdr:row>
      <xdr:rowOff>0</xdr:rowOff>
    </xdr:to>
    <xdr:graphicFrame macro="">
      <xdr:nvGraphicFramePr>
        <xdr:cNvPr id="105955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609600</xdr:colOff>
      <xdr:row>14</xdr:row>
      <xdr:rowOff>0</xdr:rowOff>
    </xdr:from>
    <xdr:to>
      <xdr:col>1</xdr:col>
      <xdr:colOff>352425</xdr:colOff>
      <xdr:row>14</xdr:row>
      <xdr:rowOff>0</xdr:rowOff>
    </xdr:to>
    <xdr:sp macro="" textlink="">
      <xdr:nvSpPr>
        <xdr:cNvPr id="105482" name="Text Box 10"/>
        <xdr:cNvSpPr txBox="1">
          <a:spLocks noChangeArrowheads="1"/>
        </xdr:cNvSpPr>
      </xdr:nvSpPr>
      <xdr:spPr bwMode="auto">
        <a:xfrm>
          <a:off x="609600" y="2686050"/>
          <a:ext cx="36195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t-PT" sz="800" b="0" i="0" u="none" strike="noStrike" baseline="0">
              <a:solidFill>
                <a:srgbClr val="000000"/>
              </a:solidFill>
              <a:latin typeface="Arial Narrow"/>
            </a:rPr>
            <a:t>71,69%</a:t>
          </a:r>
        </a:p>
      </xdr:txBody>
    </xdr:sp>
    <xdr:clientData/>
  </xdr:twoCellAnchor>
  <xdr:twoCellAnchor>
    <xdr:from>
      <xdr:col>4</xdr:col>
      <xdr:colOff>1009650</xdr:colOff>
      <xdr:row>14</xdr:row>
      <xdr:rowOff>0</xdr:rowOff>
    </xdr:from>
    <xdr:to>
      <xdr:col>5</xdr:col>
      <xdr:colOff>295275</xdr:colOff>
      <xdr:row>14</xdr:row>
      <xdr:rowOff>0</xdr:rowOff>
    </xdr:to>
    <xdr:sp macro="" textlink="">
      <xdr:nvSpPr>
        <xdr:cNvPr id="105484" name="Text Box 12"/>
        <xdr:cNvSpPr txBox="1">
          <a:spLocks noChangeArrowheads="1"/>
        </xdr:cNvSpPr>
      </xdr:nvSpPr>
      <xdr:spPr bwMode="auto">
        <a:xfrm>
          <a:off x="6543675" y="2686050"/>
          <a:ext cx="409575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t-PT" sz="800" b="0" i="0" u="none" strike="noStrike" baseline="0">
              <a:solidFill>
                <a:srgbClr val="000000"/>
              </a:solidFill>
              <a:latin typeface="Arial Narrow"/>
            </a:rPr>
            <a:t>96,70%</a:t>
          </a:r>
        </a:p>
      </xdr:txBody>
    </xdr:sp>
    <xdr:clientData/>
  </xdr:twoCellAnchor>
  <xdr:twoCellAnchor>
    <xdr:from>
      <xdr:col>2</xdr:col>
      <xdr:colOff>457200</xdr:colOff>
      <xdr:row>14</xdr:row>
      <xdr:rowOff>0</xdr:rowOff>
    </xdr:from>
    <xdr:to>
      <xdr:col>2</xdr:col>
      <xdr:colOff>819150</xdr:colOff>
      <xdr:row>14</xdr:row>
      <xdr:rowOff>0</xdr:rowOff>
    </xdr:to>
    <xdr:sp macro="" textlink="">
      <xdr:nvSpPr>
        <xdr:cNvPr id="105485" name="Text Box 13"/>
        <xdr:cNvSpPr txBox="1">
          <a:spLocks noChangeArrowheads="1"/>
        </xdr:cNvSpPr>
      </xdr:nvSpPr>
      <xdr:spPr bwMode="auto">
        <a:xfrm>
          <a:off x="3076575" y="2686050"/>
          <a:ext cx="36195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t-PT" sz="800" b="0" i="0" u="none" strike="noStrike" baseline="0">
              <a:solidFill>
                <a:srgbClr val="000000"/>
              </a:solidFill>
              <a:latin typeface="Arial Narrow"/>
            </a:rPr>
            <a:t>28,31%</a:t>
          </a:r>
        </a:p>
      </xdr:txBody>
    </xdr:sp>
    <xdr:clientData/>
  </xdr:twoCellAnchor>
  <xdr:twoCellAnchor>
    <xdr:from>
      <xdr:col>10</xdr:col>
      <xdr:colOff>104775</xdr:colOff>
      <xdr:row>17</xdr:row>
      <xdr:rowOff>133350</xdr:rowOff>
    </xdr:from>
    <xdr:to>
      <xdr:col>19</xdr:col>
      <xdr:colOff>142875</xdr:colOff>
      <xdr:row>28</xdr:row>
      <xdr:rowOff>0</xdr:rowOff>
    </xdr:to>
    <xdr:graphicFrame macro="">
      <xdr:nvGraphicFramePr>
        <xdr:cNvPr id="105959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1162051</xdr:colOff>
      <xdr:row>18</xdr:row>
      <xdr:rowOff>76200</xdr:rowOff>
    </xdr:from>
    <xdr:to>
      <xdr:col>9</xdr:col>
      <xdr:colOff>142876</xdr:colOff>
      <xdr:row>25</xdr:row>
      <xdr:rowOff>123825</xdr:rowOff>
    </xdr:to>
    <xdr:graphicFrame macro="">
      <xdr:nvGraphicFramePr>
        <xdr:cNvPr id="105960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28576</xdr:colOff>
      <xdr:row>23</xdr:row>
      <xdr:rowOff>133350</xdr:rowOff>
    </xdr:from>
    <xdr:to>
      <xdr:col>2</xdr:col>
      <xdr:colOff>600075</xdr:colOff>
      <xdr:row>32</xdr:row>
      <xdr:rowOff>123824</xdr:rowOff>
    </xdr:to>
    <xdr:graphicFrame macro="">
      <xdr:nvGraphicFramePr>
        <xdr:cNvPr id="105961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2162175</xdr:colOff>
      <xdr:row>18</xdr:row>
      <xdr:rowOff>0</xdr:rowOff>
    </xdr:from>
    <xdr:to>
      <xdr:col>7</xdr:col>
      <xdr:colOff>266700</xdr:colOff>
      <xdr:row>18</xdr:row>
      <xdr:rowOff>0</xdr:rowOff>
    </xdr:to>
    <xdr:graphicFrame macro="">
      <xdr:nvGraphicFramePr>
        <xdr:cNvPr id="7603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18</xdr:row>
      <xdr:rowOff>0</xdr:rowOff>
    </xdr:from>
    <xdr:to>
      <xdr:col>10</xdr:col>
      <xdr:colOff>781050</xdr:colOff>
      <xdr:row>18</xdr:row>
      <xdr:rowOff>0</xdr:rowOff>
    </xdr:to>
    <xdr:graphicFrame macro="">
      <xdr:nvGraphicFramePr>
        <xdr:cNvPr id="7603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3</xdr:col>
      <xdr:colOff>123825</xdr:colOff>
      <xdr:row>18</xdr:row>
      <xdr:rowOff>0</xdr:rowOff>
    </xdr:to>
    <xdr:graphicFrame macro="">
      <xdr:nvGraphicFramePr>
        <xdr:cNvPr id="7604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1390650</xdr:colOff>
      <xdr:row>19</xdr:row>
      <xdr:rowOff>0</xdr:rowOff>
    </xdr:from>
    <xdr:to>
      <xdr:col>5</xdr:col>
      <xdr:colOff>590550</xdr:colOff>
      <xdr:row>31</xdr:row>
      <xdr:rowOff>38100</xdr:rowOff>
    </xdr:to>
    <xdr:graphicFrame macro="">
      <xdr:nvGraphicFramePr>
        <xdr:cNvPr id="7604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19051</xdr:colOff>
      <xdr:row>21</xdr:row>
      <xdr:rowOff>19050</xdr:rowOff>
    </xdr:from>
    <xdr:to>
      <xdr:col>11</xdr:col>
      <xdr:colOff>1019176</xdr:colOff>
      <xdr:row>26</xdr:row>
      <xdr:rowOff>66675</xdr:rowOff>
    </xdr:to>
    <xdr:graphicFrame macro="">
      <xdr:nvGraphicFramePr>
        <xdr:cNvPr id="7604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85726</xdr:colOff>
      <xdr:row>25</xdr:row>
      <xdr:rowOff>47624</xdr:rowOff>
    </xdr:from>
    <xdr:to>
      <xdr:col>2</xdr:col>
      <xdr:colOff>219075</xdr:colOff>
      <xdr:row>36</xdr:row>
      <xdr:rowOff>104774</xdr:rowOff>
    </xdr:to>
    <xdr:graphicFrame macro="">
      <xdr:nvGraphicFramePr>
        <xdr:cNvPr id="7604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2:K34"/>
  <sheetViews>
    <sheetView tabSelected="1" topLeftCell="A4" zoomScaleNormal="100" workbookViewId="0">
      <selection activeCell="C9" sqref="C9"/>
    </sheetView>
  </sheetViews>
  <sheetFormatPr defaultRowHeight="13.5" x14ac:dyDescent="0.25"/>
  <cols>
    <col min="1" max="1" width="9.28515625" style="1" bestFit="1" customWidth="1"/>
    <col min="2" max="2" width="30" style="1" bestFit="1" customWidth="1"/>
    <col min="3" max="3" width="23.7109375" style="1" customWidth="1"/>
    <col min="4" max="4" width="20" style="1" bestFit="1" customWidth="1"/>
    <col min="5" max="5" width="16.85546875" style="1" bestFit="1" customWidth="1"/>
    <col min="6" max="6" width="16.140625" style="1" bestFit="1" customWidth="1"/>
    <col min="7" max="16384" width="9.140625" style="1"/>
  </cols>
  <sheetData>
    <row r="2" spans="1:6" s="8" customFormat="1" x14ac:dyDescent="0.25">
      <c r="A2" s="9" t="s">
        <v>7</v>
      </c>
      <c r="B2" s="9"/>
      <c r="C2" s="4" t="s">
        <v>33</v>
      </c>
      <c r="D2" s="4" t="s">
        <v>16</v>
      </c>
      <c r="E2" s="4" t="s">
        <v>14</v>
      </c>
      <c r="F2" s="4" t="s">
        <v>26</v>
      </c>
    </row>
    <row r="3" spans="1:6" s="8" customFormat="1" x14ac:dyDescent="0.25">
      <c r="A3" s="6" t="s">
        <v>2</v>
      </c>
      <c r="B3" s="19" t="s">
        <v>41</v>
      </c>
      <c r="C3" s="7">
        <v>2200</v>
      </c>
      <c r="D3" s="7">
        <v>924.91</v>
      </c>
      <c r="E3" s="7">
        <f t="shared" ref="E3:E7" si="0">C3-D3</f>
        <v>1275.0900000000001</v>
      </c>
      <c r="F3" s="13">
        <f t="shared" ref="F3:F8" si="1">(D3/C3)</f>
        <v>0.42041363636363632</v>
      </c>
    </row>
    <row r="4" spans="1:6" x14ac:dyDescent="0.25">
      <c r="A4" s="6" t="s">
        <v>3</v>
      </c>
      <c r="B4" s="6" t="s">
        <v>6</v>
      </c>
      <c r="C4" s="7">
        <v>2000</v>
      </c>
      <c r="D4" s="7">
        <v>1576.51</v>
      </c>
      <c r="E4" s="7">
        <f t="shared" si="0"/>
        <v>423.49</v>
      </c>
      <c r="F4" s="13">
        <f t="shared" si="1"/>
        <v>0.78825500000000004</v>
      </c>
    </row>
    <row r="5" spans="1:6" x14ac:dyDescent="0.25">
      <c r="A5" s="6" t="s">
        <v>4</v>
      </c>
      <c r="B5" s="6" t="s">
        <v>27</v>
      </c>
      <c r="C5" s="7">
        <v>201800</v>
      </c>
      <c r="D5" s="7">
        <v>149998.68</v>
      </c>
      <c r="E5" s="7">
        <f t="shared" si="0"/>
        <v>51801.320000000007</v>
      </c>
      <c r="F5" s="13">
        <f t="shared" si="1"/>
        <v>0.74330366699702677</v>
      </c>
    </row>
    <row r="6" spans="1:6" x14ac:dyDescent="0.25">
      <c r="A6" s="6" t="s">
        <v>40</v>
      </c>
      <c r="B6" s="6" t="s">
        <v>28</v>
      </c>
      <c r="C6" s="7">
        <f>345932</f>
        <v>345932</v>
      </c>
      <c r="D6" s="7">
        <f>337464.56</f>
        <v>337464.56</v>
      </c>
      <c r="E6" s="7">
        <f t="shared" si="0"/>
        <v>8467.4400000000023</v>
      </c>
      <c r="F6" s="13">
        <f t="shared" si="1"/>
        <v>0.9755228195136616</v>
      </c>
    </row>
    <row r="7" spans="1:6" x14ac:dyDescent="0.25">
      <c r="A7" s="6" t="s">
        <v>31</v>
      </c>
      <c r="B7" s="6" t="s">
        <v>32</v>
      </c>
      <c r="C7" s="7">
        <f>6961+166</f>
        <v>7127</v>
      </c>
      <c r="D7" s="7">
        <f>6960.53+165.84</f>
        <v>7126.37</v>
      </c>
      <c r="E7" s="7">
        <f t="shared" si="0"/>
        <v>0.63000000000010914</v>
      </c>
      <c r="F7" s="13">
        <f t="shared" si="1"/>
        <v>0.99991160376034793</v>
      </c>
    </row>
    <row r="8" spans="1:6" s="8" customFormat="1" x14ac:dyDescent="0.25">
      <c r="A8" s="9"/>
      <c r="B8" s="9"/>
      <c r="C8" s="10">
        <f>SUM(C3:C7)</f>
        <v>559059</v>
      </c>
      <c r="D8" s="10">
        <f>SUM(D3:D7)</f>
        <v>497091.03</v>
      </c>
      <c r="E8" s="10">
        <f>SUM(E3:E7)</f>
        <v>61967.970000000008</v>
      </c>
      <c r="F8" s="14">
        <f t="shared" si="1"/>
        <v>0.88915665430661173</v>
      </c>
    </row>
    <row r="9" spans="1:6" x14ac:dyDescent="0.25">
      <c r="C9" s="20" t="s">
        <v>55</v>
      </c>
      <c r="D9" s="20" t="s">
        <v>57</v>
      </c>
      <c r="E9" s="3"/>
    </row>
    <row r="10" spans="1:6" ht="22.5" x14ac:dyDescent="0.25">
      <c r="C10" s="5" t="s">
        <v>33</v>
      </c>
      <c r="D10" s="5" t="s">
        <v>39</v>
      </c>
      <c r="E10" s="5" t="s">
        <v>14</v>
      </c>
      <c r="F10" s="5" t="s">
        <v>38</v>
      </c>
    </row>
    <row r="11" spans="1:6" x14ac:dyDescent="0.25">
      <c r="A11" s="15">
        <f>C11/C13</f>
        <v>0.36847631466446296</v>
      </c>
      <c r="B11" s="9" t="str">
        <f>CONCATENATE("CORRENTES (",ROUND(A11*100,2),"%)")</f>
        <v>CORRENTES (36,85%)</v>
      </c>
      <c r="C11" s="7">
        <f>C3+C4+C5</f>
        <v>206000</v>
      </c>
      <c r="D11" s="7">
        <f>D3+D4+D5</f>
        <v>152500.1</v>
      </c>
      <c r="E11" s="7">
        <f>C11-D11</f>
        <v>53499.899999999994</v>
      </c>
      <c r="F11" s="15">
        <f>(D11/C11)</f>
        <v>0.74029174757281557</v>
      </c>
    </row>
    <row r="12" spans="1:6" x14ac:dyDescent="0.25">
      <c r="A12" s="15">
        <f>C12/C13</f>
        <v>0.63152368533553704</v>
      </c>
      <c r="B12" s="9" t="str">
        <f>CONCATENATE("CAPITAL (",ROUND(A12*100,2),"%)")</f>
        <v>CAPITAL (63,15%)</v>
      </c>
      <c r="C12" s="7">
        <f>C6+C7</f>
        <v>353059</v>
      </c>
      <c r="D12" s="7">
        <f>D6+D7</f>
        <v>344590.93</v>
      </c>
      <c r="E12" s="7">
        <f>C12-D12</f>
        <v>8468.070000000007</v>
      </c>
      <c r="F12" s="15">
        <f>(D12/C12)</f>
        <v>0.97601514194511396</v>
      </c>
    </row>
    <row r="13" spans="1:6" x14ac:dyDescent="0.25">
      <c r="A13" s="6"/>
      <c r="B13" s="6"/>
      <c r="C13" s="10">
        <f>SUM(C11:C12)</f>
        <v>559059</v>
      </c>
      <c r="D13" s="10">
        <f>SUM(D11:D12)</f>
        <v>497091.03</v>
      </c>
      <c r="E13" s="10">
        <f>SUM(E11:E12)</f>
        <v>61967.97</v>
      </c>
      <c r="F13" s="14">
        <f>(D13/C13)</f>
        <v>0.88915665430661173</v>
      </c>
    </row>
    <row r="14" spans="1:6" x14ac:dyDescent="0.25">
      <c r="C14" s="21"/>
      <c r="D14" s="21"/>
      <c r="E14" s="2"/>
    </row>
    <row r="17" spans="1:11" s="18" customFormat="1" ht="11.25" x14ac:dyDescent="0.2">
      <c r="A17" s="16" t="s">
        <v>35</v>
      </c>
      <c r="B17" s="17"/>
      <c r="D17" s="16" t="s">
        <v>37</v>
      </c>
      <c r="K17" s="16" t="s">
        <v>36</v>
      </c>
    </row>
    <row r="30" spans="1:11" x14ac:dyDescent="0.25">
      <c r="G30" s="11"/>
    </row>
    <row r="31" spans="1:11" x14ac:dyDescent="0.25">
      <c r="A31" s="12"/>
    </row>
    <row r="34" spans="2:2" x14ac:dyDescent="0.25">
      <c r="B34" s="18"/>
    </row>
  </sheetData>
  <phoneticPr fontId="2" type="noConversion"/>
  <printOptions horizontalCentered="1"/>
  <pageMargins left="0" right="0" top="0" bottom="0" header="0" footer="0"/>
  <pageSetup paperSize="9" scale="72" orientation="landscape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32"/>
  <sheetViews>
    <sheetView topLeftCell="B1" zoomScaleNormal="75" workbookViewId="0">
      <selection activeCell="C9" sqref="C9"/>
    </sheetView>
  </sheetViews>
  <sheetFormatPr defaultRowHeight="12.75" x14ac:dyDescent="0.2"/>
  <cols>
    <col min="1" max="1" width="11.85546875" style="38" customWidth="1"/>
    <col min="2" max="2" width="30.7109375" style="38" customWidth="1"/>
    <col min="3" max="3" width="23.42578125" style="38" bestFit="1" customWidth="1"/>
    <col min="4" max="4" width="15.5703125" style="38" customWidth="1"/>
    <col min="5" max="6" width="16.85546875" style="38" bestFit="1" customWidth="1"/>
    <col min="7" max="7" width="9.7109375" style="38" bestFit="1" customWidth="1"/>
    <col min="8" max="8" width="15.5703125" style="38" bestFit="1" customWidth="1"/>
    <col min="9" max="9" width="9.42578125" style="38" bestFit="1" customWidth="1"/>
    <col min="10" max="12" width="15.5703125" style="38" bestFit="1" customWidth="1"/>
    <col min="13" max="13" width="9.42578125" style="38" bestFit="1" customWidth="1"/>
    <col min="14" max="14" width="15.85546875" style="38" bestFit="1" customWidth="1"/>
    <col min="15" max="15" width="12.140625" style="38" bestFit="1" customWidth="1"/>
    <col min="16" max="16" width="11.85546875" style="38" bestFit="1" customWidth="1"/>
    <col min="17" max="17" width="9.28515625" style="38" bestFit="1" customWidth="1"/>
    <col min="18" max="16384" width="9.140625" style="38"/>
  </cols>
  <sheetData>
    <row r="1" spans="1:17" x14ac:dyDescent="0.2"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7" x14ac:dyDescent="0.2">
      <c r="A2" s="71" t="s">
        <v>7</v>
      </c>
      <c r="B2" s="71"/>
      <c r="D2" s="41"/>
      <c r="E2" s="41"/>
      <c r="F2" s="41"/>
      <c r="G2" s="41"/>
      <c r="H2" s="42"/>
      <c r="I2" s="41"/>
      <c r="J2" s="41"/>
      <c r="K2" s="41"/>
      <c r="L2" s="41"/>
      <c r="M2" s="41"/>
      <c r="N2" s="41"/>
      <c r="O2" s="41"/>
      <c r="P2" s="41"/>
    </row>
    <row r="3" spans="1:17" s="47" customFormat="1" ht="23.25" customHeight="1" x14ac:dyDescent="0.2">
      <c r="A3" s="43" t="s">
        <v>8</v>
      </c>
      <c r="B3" s="43" t="s">
        <v>9</v>
      </c>
      <c r="C3" s="44" t="s">
        <v>13</v>
      </c>
      <c r="D3" s="44" t="s">
        <v>16</v>
      </c>
      <c r="E3" s="45" t="s">
        <v>14</v>
      </c>
      <c r="F3" s="44" t="s">
        <v>15</v>
      </c>
      <c r="G3" s="46"/>
    </row>
    <row r="4" spans="1:17" x14ac:dyDescent="0.2">
      <c r="A4" s="48" t="s">
        <v>0</v>
      </c>
      <c r="B4" s="48" t="s">
        <v>29</v>
      </c>
      <c r="C4" s="49">
        <v>3914</v>
      </c>
      <c r="D4" s="49">
        <v>2192.2800000000002</v>
      </c>
      <c r="E4" s="50">
        <f>C4-D4</f>
        <v>1721.7199999999998</v>
      </c>
      <c r="F4" s="51">
        <f>D4/C4</f>
        <v>0.56011241696474201</v>
      </c>
      <c r="G4" s="52"/>
    </row>
    <row r="5" spans="1:17" x14ac:dyDescent="0.2">
      <c r="A5" s="48" t="s">
        <v>1</v>
      </c>
      <c r="B5" s="48" t="s">
        <v>30</v>
      </c>
      <c r="C5" s="49">
        <f>316155+204166</f>
        <v>520321</v>
      </c>
      <c r="D5" s="49">
        <f>295022.17+148207.11</f>
        <v>443229.27999999997</v>
      </c>
      <c r="E5" s="50">
        <f>C5-D5</f>
        <v>77091.72000000003</v>
      </c>
      <c r="F5" s="51">
        <f>D5/C5</f>
        <v>0.85183815375508576</v>
      </c>
      <c r="G5" s="52"/>
    </row>
    <row r="6" spans="1:17" x14ac:dyDescent="0.2">
      <c r="A6" s="48" t="s">
        <v>2</v>
      </c>
      <c r="B6" s="48" t="s">
        <v>6</v>
      </c>
      <c r="C6" s="49">
        <v>28324</v>
      </c>
      <c r="D6" s="49">
        <v>27692.63</v>
      </c>
      <c r="E6" s="50">
        <f>C6-D6</f>
        <v>631.36999999999898</v>
      </c>
      <c r="F6" s="51">
        <f>D6/C6</f>
        <v>0.97770901002683241</v>
      </c>
      <c r="G6" s="52"/>
    </row>
    <row r="7" spans="1:17" x14ac:dyDescent="0.2">
      <c r="A7" s="48" t="s">
        <v>4</v>
      </c>
      <c r="B7" s="48" t="s">
        <v>5</v>
      </c>
      <c r="C7" s="49">
        <v>6500</v>
      </c>
      <c r="D7" s="49">
        <v>1489.01</v>
      </c>
      <c r="E7" s="50">
        <f>C7-D7</f>
        <v>5010.99</v>
      </c>
      <c r="F7" s="51">
        <f>D7/C7</f>
        <v>0.22907846153846154</v>
      </c>
      <c r="G7" s="52"/>
    </row>
    <row r="8" spans="1:17" s="53" customFormat="1" x14ac:dyDescent="0.2">
      <c r="B8" s="54"/>
      <c r="C8" s="55">
        <f>SUM(C4:C7)</f>
        <v>559059</v>
      </c>
      <c r="D8" s="55">
        <f>SUM(D4:D7)</f>
        <v>474603.2</v>
      </c>
      <c r="E8" s="55">
        <f>SUM(E4:E7)</f>
        <v>84455.800000000032</v>
      </c>
      <c r="F8" s="56">
        <f>D8/C8</f>
        <v>0.84893222361146148</v>
      </c>
      <c r="G8" s="52"/>
    </row>
    <row r="9" spans="1:17" s="53" customFormat="1" ht="13.5" x14ac:dyDescent="0.25">
      <c r="B9" s="57"/>
      <c r="C9" s="20" t="s">
        <v>55</v>
      </c>
      <c r="D9" s="20" t="s">
        <v>56</v>
      </c>
      <c r="E9" s="59"/>
      <c r="F9" s="60"/>
      <c r="G9" s="52"/>
    </row>
    <row r="10" spans="1:17" x14ac:dyDescent="0.2">
      <c r="C10" s="61"/>
      <c r="D10" s="61"/>
      <c r="G10" s="62"/>
      <c r="I10" s="41"/>
    </row>
    <row r="11" spans="1:17" ht="39" customHeight="1" x14ac:dyDescent="0.2">
      <c r="A11" s="40"/>
      <c r="B11" s="44" t="s">
        <v>18</v>
      </c>
      <c r="C11" s="44" t="s">
        <v>33</v>
      </c>
      <c r="D11" s="44" t="s">
        <v>39</v>
      </c>
      <c r="E11" s="44" t="s">
        <v>14</v>
      </c>
      <c r="F11" s="44" t="s">
        <v>38</v>
      </c>
      <c r="G11" s="46"/>
    </row>
    <row r="12" spans="1:17" x14ac:dyDescent="0.2">
      <c r="A12" s="63">
        <f>C12/C14</f>
        <v>0.98837332016835433</v>
      </c>
      <c r="B12" s="48" t="str">
        <f>CONCATENATE("CORRENTES (",ROUND(A12*100,2),"%)")</f>
        <v>CORRENTES (98,84%)</v>
      </c>
      <c r="C12" s="49">
        <f>C4+C5+C6</f>
        <v>552559</v>
      </c>
      <c r="D12" s="49">
        <f>D4+D5+D6</f>
        <v>473114.19</v>
      </c>
      <c r="E12" s="50">
        <f>C12-D12</f>
        <v>79444.81</v>
      </c>
      <c r="F12" s="51">
        <f>D12/C12</f>
        <v>0.85622384215984171</v>
      </c>
      <c r="G12" s="52"/>
    </row>
    <row r="13" spans="1:17" x14ac:dyDescent="0.2">
      <c r="A13" s="63">
        <f>C13/C14</f>
        <v>1.1626679831645677E-2</v>
      </c>
      <c r="B13" s="48" t="str">
        <f>CONCATENATE("CAPITAL (",ROUND(A13*100,2),"%)")</f>
        <v>CAPITAL (1,16%)</v>
      </c>
      <c r="C13" s="49">
        <f>C7</f>
        <v>6500</v>
      </c>
      <c r="D13" s="49">
        <f>D7</f>
        <v>1489.01</v>
      </c>
      <c r="E13" s="50">
        <f>C13-D13</f>
        <v>5010.99</v>
      </c>
      <c r="F13" s="51">
        <f>D13/C13</f>
        <v>0.22907846153846154</v>
      </c>
      <c r="G13" s="52"/>
    </row>
    <row r="14" spans="1:17" x14ac:dyDescent="0.2">
      <c r="C14" s="39">
        <f>SUM(C12:C13)</f>
        <v>559059</v>
      </c>
      <c r="D14" s="39">
        <f>SUM(D12:D13)</f>
        <v>474603.2</v>
      </c>
      <c r="E14" s="39">
        <f>SUM(E12:E13)</f>
        <v>84455.8</v>
      </c>
      <c r="F14" s="60">
        <f>D14/C14</f>
        <v>0.84893222361146148</v>
      </c>
      <c r="G14" s="64">
        <f>F8-F14</f>
        <v>0</v>
      </c>
    </row>
    <row r="15" spans="1:17" x14ac:dyDescent="0.2">
      <c r="C15" s="58"/>
      <c r="D15" s="58"/>
      <c r="E15" s="39"/>
    </row>
    <row r="16" spans="1:17" s="53" customFormat="1" x14ac:dyDescent="0.2">
      <c r="C16" s="57"/>
      <c r="D16" s="59"/>
      <c r="E16" s="59"/>
      <c r="F16" s="59"/>
      <c r="G16" s="60"/>
      <c r="H16" s="52"/>
    </row>
    <row r="18" spans="1:8" x14ac:dyDescent="0.2">
      <c r="A18" s="65" t="s">
        <v>11</v>
      </c>
      <c r="B18" s="66"/>
      <c r="C18" s="66"/>
      <c r="D18" s="65" t="s">
        <v>17</v>
      </c>
      <c r="E18" s="66"/>
      <c r="F18" s="66"/>
      <c r="H18" s="65" t="s">
        <v>12</v>
      </c>
    </row>
    <row r="31" spans="1:8" x14ac:dyDescent="0.2">
      <c r="G31" s="67"/>
    </row>
    <row r="32" spans="1:8" x14ac:dyDescent="0.2">
      <c r="A32" s="68"/>
    </row>
  </sheetData>
  <mergeCells count="1">
    <mergeCell ref="A2:B2"/>
  </mergeCells>
  <phoneticPr fontId="2" type="noConversion"/>
  <printOptions horizontalCentered="1"/>
  <pageMargins left="0" right="0" top="0" bottom="0" header="0" footer="0"/>
  <pageSetup paperSize="9" scale="91" orientation="landscape" r:id="rId1"/>
  <headerFooter alignWithMargins="0"/>
  <colBreaks count="1" manualBreakCount="1">
    <brk id="11" max="42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E64"/>
  <sheetViews>
    <sheetView showZeros="0" topLeftCell="A10" zoomScaleNormal="100" workbookViewId="0">
      <selection activeCell="F31" sqref="F31"/>
    </sheetView>
  </sheetViews>
  <sheetFormatPr defaultRowHeight="12.75" x14ac:dyDescent="0.2"/>
  <cols>
    <col min="1" max="1" width="53.5703125" style="24" customWidth="1"/>
    <col min="2" max="2" width="10.85546875" style="24" customWidth="1"/>
    <col min="3" max="3" width="14.5703125" style="23" bestFit="1" customWidth="1"/>
    <col min="4" max="4" width="13.7109375" style="24" customWidth="1"/>
    <col min="5" max="5" width="15.140625" style="24" customWidth="1"/>
    <col min="6" max="6" width="21" style="24" customWidth="1"/>
    <col min="7" max="7" width="12" style="24" bestFit="1" customWidth="1"/>
    <col min="8" max="8" width="12.7109375" style="24" bestFit="1" customWidth="1"/>
    <col min="9" max="9" width="12" style="24" bestFit="1" customWidth="1"/>
    <col min="10" max="10" width="10" style="24" bestFit="1" customWidth="1"/>
    <col min="11" max="11" width="12.140625" style="24" bestFit="1" customWidth="1"/>
    <col min="12" max="16384" width="9.140625" style="24"/>
  </cols>
  <sheetData>
    <row r="1" spans="1:5" x14ac:dyDescent="0.2">
      <c r="A1" s="22"/>
      <c r="B1" s="22"/>
    </row>
    <row r="2" spans="1:5" ht="13.5" thickBot="1" x14ac:dyDescent="0.25">
      <c r="A2" s="22" t="s">
        <v>10</v>
      </c>
      <c r="B2" s="22" t="s">
        <v>10</v>
      </c>
    </row>
    <row r="3" spans="1:5" x14ac:dyDescent="0.2">
      <c r="A3" s="25" t="s">
        <v>19</v>
      </c>
      <c r="B3" s="25"/>
      <c r="C3" s="25"/>
    </row>
    <row r="4" spans="1:5" x14ac:dyDescent="0.2">
      <c r="A4" s="22" t="s">
        <v>25</v>
      </c>
      <c r="B4" s="22"/>
      <c r="C4" s="26">
        <v>6960.53</v>
      </c>
    </row>
    <row r="5" spans="1:5" x14ac:dyDescent="0.2">
      <c r="A5" s="22" t="s">
        <v>24</v>
      </c>
      <c r="B5" s="22"/>
      <c r="C5" s="24"/>
    </row>
    <row r="6" spans="1:5" x14ac:dyDescent="0.2">
      <c r="A6" s="22" t="s">
        <v>42</v>
      </c>
      <c r="B6" s="22"/>
      <c r="C6" s="70">
        <v>165.84</v>
      </c>
    </row>
    <row r="7" spans="1:5" x14ac:dyDescent="0.2">
      <c r="A7" s="22" t="s">
        <v>43</v>
      </c>
      <c r="B7" s="26"/>
      <c r="C7" s="26"/>
      <c r="D7" s="27"/>
    </row>
    <row r="8" spans="1:5" x14ac:dyDescent="0.2">
      <c r="A8" s="22" t="s">
        <v>20</v>
      </c>
      <c r="B8" s="22"/>
      <c r="C8" s="28">
        <v>1498.9300000000003</v>
      </c>
    </row>
    <row r="9" spans="1:5" x14ac:dyDescent="0.2">
      <c r="A9" s="22"/>
      <c r="B9" s="22"/>
      <c r="C9" s="29">
        <f>SUM(C4:C8)</f>
        <v>8625.2999999999993</v>
      </c>
      <c r="D9" s="27"/>
    </row>
    <row r="10" spans="1:5" x14ac:dyDescent="0.2">
      <c r="A10" s="22" t="s">
        <v>21</v>
      </c>
      <c r="B10" s="22"/>
      <c r="C10" s="30"/>
      <c r="D10" s="27"/>
    </row>
    <row r="11" spans="1:5" x14ac:dyDescent="0.2">
      <c r="A11" s="22" t="s">
        <v>25</v>
      </c>
      <c r="B11" s="22"/>
      <c r="C11" s="26">
        <v>339041.07</v>
      </c>
      <c r="D11" s="27"/>
    </row>
    <row r="12" spans="1:5" x14ac:dyDescent="0.2">
      <c r="A12" s="22" t="s">
        <v>24</v>
      </c>
      <c r="B12" s="22"/>
      <c r="C12" s="26">
        <v>150923.59</v>
      </c>
      <c r="D12" s="27">
        <f>C11+C12</f>
        <v>489964.66000000003</v>
      </c>
      <c r="E12" s="69">
        <f>C11+C12-D12</f>
        <v>0</v>
      </c>
    </row>
    <row r="13" spans="1:5" x14ac:dyDescent="0.2">
      <c r="A13" s="22" t="s">
        <v>44</v>
      </c>
      <c r="B13" s="22"/>
      <c r="C13" s="26"/>
      <c r="D13" s="27"/>
    </row>
    <row r="14" spans="1:5" x14ac:dyDescent="0.2">
      <c r="A14" s="22" t="s">
        <v>49</v>
      </c>
      <c r="B14" s="22"/>
      <c r="C14" s="26"/>
      <c r="D14" s="27"/>
    </row>
    <row r="15" spans="1:5" x14ac:dyDescent="0.2">
      <c r="A15" s="22" t="s">
        <v>46</v>
      </c>
      <c r="B15" s="22"/>
      <c r="C15" s="26">
        <v>1975.33</v>
      </c>
    </row>
    <row r="16" spans="1:5" ht="13.5" thickBot="1" x14ac:dyDescent="0.25">
      <c r="A16" s="22"/>
      <c r="B16" s="22"/>
      <c r="C16" s="29">
        <f>SUM(C11:C15)</f>
        <v>491939.99000000005</v>
      </c>
      <c r="D16" s="27"/>
    </row>
    <row r="17" spans="1:5" ht="13.5" thickBot="1" x14ac:dyDescent="0.25">
      <c r="A17" s="31" t="s">
        <v>22</v>
      </c>
      <c r="B17" s="31"/>
      <c r="C17" s="32">
        <f>C9+C16</f>
        <v>500565.29000000004</v>
      </c>
      <c r="D17" s="28" t="s">
        <v>50</v>
      </c>
    </row>
    <row r="18" spans="1:5" x14ac:dyDescent="0.2">
      <c r="A18" s="22" t="s">
        <v>23</v>
      </c>
      <c r="B18" s="22"/>
      <c r="C18" s="30"/>
      <c r="D18" s="27"/>
    </row>
    <row r="19" spans="1:5" x14ac:dyDescent="0.2">
      <c r="A19" s="22" t="s">
        <v>25</v>
      </c>
      <c r="B19" s="22"/>
      <c r="C19" s="26">
        <v>326396.09000000003</v>
      </c>
      <c r="D19" s="27"/>
    </row>
    <row r="20" spans="1:5" x14ac:dyDescent="0.2">
      <c r="A20" s="22" t="s">
        <v>24</v>
      </c>
      <c r="B20" s="22"/>
      <c r="C20" s="26">
        <v>148207.10999999999</v>
      </c>
      <c r="D20" s="27">
        <f>C19+C20</f>
        <v>474603.2</v>
      </c>
      <c r="E20" s="69">
        <f>C19+C20-D20</f>
        <v>0</v>
      </c>
    </row>
    <row r="21" spans="1:5" x14ac:dyDescent="0.2">
      <c r="A21" s="22" t="s">
        <v>45</v>
      </c>
      <c r="B21" s="22"/>
      <c r="C21" s="26"/>
    </row>
    <row r="22" spans="1:5" x14ac:dyDescent="0.2">
      <c r="A22" s="22" t="s">
        <v>48</v>
      </c>
      <c r="B22" s="22"/>
      <c r="C22" s="26"/>
    </row>
    <row r="23" spans="1:5" x14ac:dyDescent="0.2">
      <c r="A23" s="22" t="s">
        <v>47</v>
      </c>
      <c r="C23" s="24"/>
    </row>
    <row r="24" spans="1:5" x14ac:dyDescent="0.2">
      <c r="A24" s="22" t="s">
        <v>46</v>
      </c>
      <c r="B24" s="22"/>
      <c r="C24" s="26">
        <v>1884.4</v>
      </c>
    </row>
    <row r="25" spans="1:5" x14ac:dyDescent="0.2">
      <c r="A25" s="22"/>
      <c r="B25" s="22"/>
      <c r="C25" s="29">
        <f>SUM(C19:C24)</f>
        <v>476487.60000000003</v>
      </c>
      <c r="D25" s="27"/>
    </row>
    <row r="26" spans="1:5" x14ac:dyDescent="0.2">
      <c r="A26" s="22" t="s">
        <v>34</v>
      </c>
      <c r="B26" s="22"/>
      <c r="C26" s="30"/>
      <c r="D26" s="27"/>
    </row>
    <row r="27" spans="1:5" x14ac:dyDescent="0.2">
      <c r="A27" s="22" t="s">
        <v>25</v>
      </c>
      <c r="B27" s="22"/>
      <c r="C27" s="26">
        <f>C4+C11-C19-C23</f>
        <v>19605.510000000009</v>
      </c>
      <c r="D27" s="28" t="s">
        <v>51</v>
      </c>
    </row>
    <row r="28" spans="1:5" x14ac:dyDescent="0.2">
      <c r="A28" s="22" t="s">
        <v>24</v>
      </c>
      <c r="B28" s="22"/>
      <c r="C28" s="24"/>
      <c r="D28" s="33"/>
    </row>
    <row r="29" spans="1:5" x14ac:dyDescent="0.2">
      <c r="A29" s="22" t="s">
        <v>42</v>
      </c>
      <c r="B29" s="22"/>
      <c r="C29" s="26">
        <f>C6+C12-C20</f>
        <v>2882.320000000007</v>
      </c>
      <c r="D29" s="36" t="s">
        <v>52</v>
      </c>
      <c r="E29" s="27"/>
    </row>
    <row r="30" spans="1:5" x14ac:dyDescent="0.2">
      <c r="A30" s="22" t="s">
        <v>43</v>
      </c>
      <c r="B30" s="35">
        <f>(C13-C21)-B7</f>
        <v>0</v>
      </c>
      <c r="C30" s="26"/>
      <c r="D30" s="34"/>
    </row>
    <row r="31" spans="1:5" x14ac:dyDescent="0.2">
      <c r="A31" s="22" t="s">
        <v>20</v>
      </c>
      <c r="B31" s="22"/>
      <c r="C31" s="26">
        <f>C8+C15-C24</f>
        <v>1589.8600000000001</v>
      </c>
      <c r="D31" s="23" t="s">
        <v>53</v>
      </c>
    </row>
    <row r="32" spans="1:5" ht="13.5" thickBot="1" x14ac:dyDescent="0.25">
      <c r="A32" s="22"/>
      <c r="B32" s="22"/>
      <c r="C32" s="29">
        <f>SUM(C27:C31)</f>
        <v>24077.690000000017</v>
      </c>
      <c r="D32" s="36" t="s">
        <v>54</v>
      </c>
    </row>
    <row r="33" spans="1:4" ht="13.5" thickBot="1" x14ac:dyDescent="0.25">
      <c r="A33" s="31" t="s">
        <v>22</v>
      </c>
      <c r="B33" s="31"/>
      <c r="C33" s="32">
        <f>C25+C32</f>
        <v>500565.29000000004</v>
      </c>
      <c r="D33" s="28" t="s">
        <v>50</v>
      </c>
    </row>
    <row r="34" spans="1:4" x14ac:dyDescent="0.2">
      <c r="A34" s="22"/>
      <c r="B34" s="22"/>
      <c r="C34" s="37"/>
      <c r="D34" s="22"/>
    </row>
    <row r="35" spans="1:4" x14ac:dyDescent="0.2">
      <c r="A35" s="22"/>
      <c r="B35" s="22"/>
      <c r="C35" s="37"/>
      <c r="D35" s="22"/>
    </row>
    <row r="36" spans="1:4" x14ac:dyDescent="0.2">
      <c r="A36" s="22"/>
      <c r="B36" s="22"/>
      <c r="C36" s="37"/>
      <c r="D36" s="22"/>
    </row>
    <row r="37" spans="1:4" x14ac:dyDescent="0.2">
      <c r="A37" s="22"/>
      <c r="B37" s="22"/>
      <c r="C37" s="36"/>
      <c r="D37" s="22"/>
    </row>
    <row r="38" spans="1:4" x14ac:dyDescent="0.2">
      <c r="A38" s="22"/>
      <c r="B38" s="22"/>
      <c r="C38" s="37"/>
      <c r="D38" s="22"/>
    </row>
    <row r="39" spans="1:4" x14ac:dyDescent="0.2">
      <c r="A39" s="22"/>
      <c r="B39" s="22"/>
      <c r="C39" s="36"/>
      <c r="D39" s="22"/>
    </row>
    <row r="40" spans="1:4" x14ac:dyDescent="0.2">
      <c r="A40" s="22"/>
      <c r="B40" s="22"/>
      <c r="C40" s="36"/>
      <c r="D40" s="22"/>
    </row>
    <row r="41" spans="1:4" x14ac:dyDescent="0.2">
      <c r="A41" s="22"/>
      <c r="B41" s="22"/>
      <c r="C41" s="37"/>
      <c r="D41" s="22"/>
    </row>
    <row r="42" spans="1:4" x14ac:dyDescent="0.2">
      <c r="A42" s="22"/>
      <c r="B42" s="22"/>
      <c r="C42" s="37"/>
      <c r="D42" s="22"/>
    </row>
    <row r="43" spans="1:4" x14ac:dyDescent="0.2">
      <c r="A43" s="22"/>
      <c r="B43" s="22"/>
      <c r="C43" s="37"/>
      <c r="D43" s="22"/>
    </row>
    <row r="44" spans="1:4" x14ac:dyDescent="0.2">
      <c r="A44" s="22"/>
      <c r="B44" s="22"/>
      <c r="C44" s="36"/>
      <c r="D44" s="22"/>
    </row>
    <row r="45" spans="1:4" x14ac:dyDescent="0.2">
      <c r="A45" s="72"/>
      <c r="B45" s="72"/>
      <c r="C45" s="36"/>
      <c r="D45" s="22"/>
    </row>
    <row r="46" spans="1:4" x14ac:dyDescent="0.2">
      <c r="A46" s="22"/>
      <c r="B46" s="22"/>
      <c r="C46" s="37"/>
      <c r="D46" s="22"/>
    </row>
    <row r="47" spans="1:4" x14ac:dyDescent="0.2">
      <c r="A47" s="22"/>
      <c r="B47" s="22"/>
      <c r="C47" s="37"/>
      <c r="D47" s="22"/>
    </row>
    <row r="48" spans="1:4" x14ac:dyDescent="0.2">
      <c r="A48" s="22"/>
      <c r="B48" s="22"/>
      <c r="C48" s="36"/>
      <c r="D48" s="22"/>
    </row>
    <row r="49" spans="1:4" x14ac:dyDescent="0.2">
      <c r="A49" s="22"/>
      <c r="B49" s="22"/>
      <c r="C49" s="37"/>
      <c r="D49" s="22"/>
    </row>
    <row r="50" spans="1:4" x14ac:dyDescent="0.2">
      <c r="A50" s="22"/>
      <c r="B50" s="22"/>
      <c r="C50" s="36"/>
      <c r="D50" s="22"/>
    </row>
    <row r="51" spans="1:4" x14ac:dyDescent="0.2">
      <c r="A51" s="22"/>
      <c r="B51" s="22"/>
      <c r="C51" s="36"/>
      <c r="D51" s="22"/>
    </row>
    <row r="52" spans="1:4" x14ac:dyDescent="0.2">
      <c r="A52" s="22"/>
      <c r="B52" s="22"/>
      <c r="C52" s="36"/>
      <c r="D52" s="22"/>
    </row>
    <row r="53" spans="1:4" x14ac:dyDescent="0.2">
      <c r="A53" s="22"/>
      <c r="B53" s="22"/>
      <c r="C53" s="36"/>
      <c r="D53" s="22"/>
    </row>
    <row r="54" spans="1:4" x14ac:dyDescent="0.2">
      <c r="A54" s="22"/>
      <c r="B54" s="22"/>
      <c r="C54" s="36"/>
      <c r="D54" s="22"/>
    </row>
    <row r="55" spans="1:4" x14ac:dyDescent="0.2">
      <c r="A55" s="22"/>
      <c r="B55" s="22"/>
      <c r="C55" s="36"/>
      <c r="D55" s="22"/>
    </row>
    <row r="56" spans="1:4" x14ac:dyDescent="0.2">
      <c r="A56" s="22"/>
      <c r="B56" s="22"/>
      <c r="C56" s="36"/>
      <c r="D56" s="22"/>
    </row>
    <row r="57" spans="1:4" x14ac:dyDescent="0.2">
      <c r="A57" s="22"/>
      <c r="B57" s="22"/>
      <c r="C57" s="36"/>
      <c r="D57" s="22"/>
    </row>
    <row r="58" spans="1:4" x14ac:dyDescent="0.2">
      <c r="A58" s="22"/>
      <c r="B58" s="22"/>
      <c r="C58" s="36"/>
      <c r="D58" s="22"/>
    </row>
    <row r="59" spans="1:4" x14ac:dyDescent="0.2">
      <c r="A59" s="22"/>
      <c r="B59" s="22"/>
      <c r="C59" s="36"/>
      <c r="D59" s="22"/>
    </row>
    <row r="60" spans="1:4" x14ac:dyDescent="0.2">
      <c r="A60" s="22"/>
      <c r="B60" s="22"/>
      <c r="C60" s="36"/>
      <c r="D60" s="22"/>
    </row>
    <row r="61" spans="1:4" x14ac:dyDescent="0.2">
      <c r="A61" s="22"/>
      <c r="B61" s="22"/>
      <c r="C61" s="36"/>
      <c r="D61" s="22"/>
    </row>
    <row r="62" spans="1:4" x14ac:dyDescent="0.2">
      <c r="A62" s="22"/>
      <c r="B62" s="22"/>
      <c r="C62" s="36"/>
      <c r="D62" s="22"/>
    </row>
    <row r="63" spans="1:4" x14ac:dyDescent="0.2">
      <c r="A63" s="22"/>
      <c r="B63" s="22"/>
      <c r="C63" s="36"/>
      <c r="D63" s="22"/>
    </row>
    <row r="64" spans="1:4" x14ac:dyDescent="0.2">
      <c r="A64" s="22"/>
      <c r="B64" s="22"/>
      <c r="C64" s="36"/>
      <c r="D64" s="22"/>
    </row>
  </sheetData>
  <mergeCells count="1">
    <mergeCell ref="A45:B4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 FN 02 22 00</vt:lpstr>
      <vt:lpstr>D FN 02 22 00</vt:lpstr>
      <vt:lpstr>FLUXOS CAIXA</vt:lpstr>
      <vt:lpstr>'D FN 02 22 00'!Print_Area</vt:lpstr>
      <vt:lpstr>'FLUXOS CAIXA'!Print_Area</vt:lpstr>
      <vt:lpstr>'R FN 02 22 00'!Print_Area</vt:lpstr>
    </vt:vector>
  </TitlesOfParts>
  <Company>SNN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Ana Gonçalves</cp:lastModifiedBy>
  <cp:lastPrinted>2007-04-04T09:42:47Z</cp:lastPrinted>
  <dcterms:created xsi:type="dcterms:W3CDTF">2003-04-22T22:02:10Z</dcterms:created>
  <dcterms:modified xsi:type="dcterms:W3CDTF">2018-04-16T11:48:24Z</dcterms:modified>
</cp:coreProperties>
</file>